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'BoQ1'!$A$1:$BC$103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<sst xmlns="http://schemas.openxmlformats.org/spreadsheetml/2006/main" count="625" uniqueCount="238">
  <si>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</si>
  <si>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</si>
  <si>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</si>
  <si>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</si>
  <si>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</si>
  <si>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</si>
  <si>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</si>
  <si>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</si>
  <si>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</si>
  <si>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</si>
  <si>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</si>
  <si>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</si>
  <si>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</si>
  <si>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</si>
  <si>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</si>
  <si>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</si>
  <si>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</si>
  <si>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</si>
  <si>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</si>
  <si>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</si>
  <si>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</si>
  <si>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</si>
  <si>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</si>
  <si>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</si>
  <si>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</si>
  <si>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</si>
  <si>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</si>
  <si>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</si>
  <si>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</si>
  <si>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</si>
  <si>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</si>
  <si>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</si>
  <si>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</si>
  <si>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</si>
  <si>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</si>
  <si>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</si>
  <si>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</si>
  <si>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</si>
  <si>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</si>
  <si>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</si>
  <si>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</si>
  <si>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</si>
  <si>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</si>
  <si>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</si>
  <si>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</si>
  <si>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</si>
  <si>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</si>
  <si>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</si>
  <si>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</si>
  <si>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</si>
  <si>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</si>
  <si>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</si>
  <si>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</si>
  <si>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</si>
  <si>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</si>
  <si>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</si>
  <si>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</si>
  <si>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</si>
  <si>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item5</t>
  </si>
  <si>
    <t>Total in Figures</t>
  </si>
  <si>
    <t>Percentage</t>
  </si>
  <si>
    <t>Full Conversion</t>
  </si>
  <si>
    <t>Quoted Rate in Words</t>
  </si>
  <si>
    <t>Quoted Rate in Figures</t>
  </si>
  <si>
    <t>IOCL</t>
  </si>
  <si>
    <t>Select, At Par, Excess (+), Less (-)</t>
  </si>
  <si>
    <t>Select</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</si>
  <si>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</si>
  <si>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</si>
  <si>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</si>
  <si>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Rourkela Smart City Limited</t>
  </si>
  <si>
    <t>Supplying TMT steel reinforcement bars of grade FE 500of required diameters of approved quality including straightening, cutting to size, bending, and binding the reinforcement,lifting and placing in position as per design complete including cost of bars , binding wires 18 gauge, including cost of all materials, labour, conveyance, loading and unloading, taxes, royalties, sundries, tools and plants, etc. complete as per the direction of the Engineer-in-charge. (linear measurement will be taken and quantity will be calculated on standard weight for all heights)</t>
  </si>
  <si>
    <t>Finishing walls with water proof cement paint Two coat on new work</t>
  </si>
  <si>
    <t xml:space="preserve">Design, Development, Construction of Madhusudan Park consisting of Civil works, Architectural works,  design of benches, dust bins and Electrical works including decorative lights at Rourkela  </t>
  </si>
  <si>
    <t>Dismantling of existing structures like walls, masonry, cementconcrete, Pavement whatever necessary, storing and disposal of dismantling unsuitable material with all leads and lifts upto 5km and stacking the usable materials including cost of all materials, labour, labourcess, royalties, conveyance, applicable taxes and T&amp;P etc. complete in all respect as directed by Engineer-in-Charge.</t>
  </si>
  <si>
    <t>SQM</t>
  </si>
  <si>
    <t>Earth work in all kind of soil within 50 m. initial lead and 1.5 m initial lift including ressing &amp; breading clods to omaximum 5cm to 7cm &amp; laying in layers not exceding 0.3 M in depth &amp; as per direction of the Engineer-in-charge.</t>
  </si>
  <si>
    <t>CUM</t>
  </si>
  <si>
    <t>Earthwork Excavation in hard soil or gravelly soil within 50 mtrs initial lead and 1.5 mtr initial lift including rough dressing and breaking clods to maximum 5 cum to 7 cm and laying in layer not exceeding 3 mtrs in depth including cost of all materials, labour, labour cess, royalties, conveyance, applicable taxes and T&amp;P etc.complete in all respect as directed by Engineer-in-Charge.</t>
  </si>
  <si>
    <t>Supplying and filling in foundation trenches and plinth with sand well watered and rammed in layers not exceeding 23cm in depth with all lead and lift including cost of all materials, labour, labour cess, royalties, conveyance, applicable taxes and T&amp;P etc.complete in all respect as directed by Engineer-in- Charge.</t>
  </si>
  <si>
    <t xml:space="preserve">CUM </t>
  </si>
  <si>
    <t>Providing and laying plain cement concrete (1:3:6) in foundation and bottom layers of flooring using 20mm thick black hard crusher broken granite metal of approved quality from approved quarry including mixing, lowering, laying and and compacting to proper thickness, watering and curing for the required period, including cost of all material, labour, conveyance, loading and unloading, taxes, royalties, scaffolding, watering, curing, sundries, tools plants, etc., complete as per the direction of the Engineer-in-charge.</t>
  </si>
  <si>
    <t>Brick work with Fly ash bricks 23cm x 11cm x 8cm size with dimensional tolerance ± 8 percent in cement mortar (1:6) in foundation and plinth with all lead and lift including cost, conveyance, royalties, taxes of the material, cost of all labour, T&amp;P etc., required for the work complete in all respect as directed by the Engineer-in-Charge.</t>
  </si>
  <si>
    <t>Brick work with Fly ash bricks 23cm x 11cm x 8cm size with dimensional tolerance ± 8 percent in cement mortar (1:6) in super structure with all lead and lift including cost, conveyance, royalties, taxes of the material, cost of all labour, T&amp;P etc., required for the work complete in all respect as directed by the Engineer-in-Charge.</t>
  </si>
  <si>
    <t xml:space="preserve">Providing and applying 16 mm thick plaster to rough side of wall in cement mortar (1:6) on all types of external surfaces using coarse clean sand including surface preparation, curing both the coats, roughening the first coat for making key for the next coat ,bends, pattas, grooves, drip moulds, etc. and all scaffolding, curing etc., including cost of all materials, labour, labour cess, royalties, conveyance, applicable taxes and T&amp;P etc.complete in all respect as directed by Engineer-in-Charge. </t>
  </si>
  <si>
    <t xml:space="preserve">Providing and applying 12 mm thickplaster to plumb finised side in cement mortar (1:6) on all types of external surfaces using coarse clean sand including surface preparation, curing both the coats, roughening the first coat for making key for the next coat ,bends, pattas, grooves, drip moulds, etc. and all scaffolding, curing etc., including cost of all materials, labour, labour cess, royalties, conveyance, applicable taxes and T&amp;P etc.complete in all respect as directed by Engineer-in-Charge. </t>
  </si>
  <si>
    <t>Priming one coat with any approved primer , including cost of all materials, labour, labour cess, royalties, conveyance, applicable taxes and T&amp;P etc.complete in all respect as directed by Engineer-in-Charge.</t>
  </si>
  <si>
    <t>Weather coat Painting two coats any approved paint on the outer side wall including cost of all materials, labour, labour cess, royalties, conveyance, applicable taxes and T&amp;P etc.complete in all respect as directed by Engineer-in-Charge.</t>
  </si>
  <si>
    <t>Enamel Painting 2 coat with 1 coat primer with any approved paint on Ms grill painting including cost of all materials, labour, labour cess, royalties, conveyance, applicable taxes and T&amp;P etc.complete in all respect as directed by Engineer-in-Charge.</t>
  </si>
  <si>
    <t>Providing and laying of Plain Cement concrete (1:3:6) with 4cm. Size crusher broken hard Granite metal including cost of all materials, labour, labour cess, royalties, conveyance, applicable taxes and T&amp;P etc.complete in all respect as directed by Engineer-in-Charge.</t>
  </si>
  <si>
    <t>Providing and laying of Plain Cement concrete (1:2:4) with 2cm. Size crusher broken hard Granite metal including cost of all materials, labour, labour cess, royalties, conveyance, applicable taxes and T&amp;P etc.complete in all respect as directed by Engineer-in-Charge.</t>
  </si>
  <si>
    <t>Providing strong, rigid, leveled, and plumbed centering and shuttering to required shape and size , for floors with wooden or steel centering materials with all necessary bracing and tiles and supports with leveling centering covered with bituminous paperwith provisions necessary holes and pockets for electrical conduits,  pipes, P.H. pipes, for hooks or boxes, switch and board insert plates, clamps and extension bars etc., including dismantling the same after the required interval from the date of casting including cost of all materials, labour, conveyance, loading and unloading, taxes, royalties, scaffolding, watering, curing, sundries, tools and plants, etc., complete as per the direction of the Engineer-in-charge.Roof slab, stair, chaja, shelf, loft,  landing, balconies, projections</t>
  </si>
  <si>
    <t>Providing lifting, hoisting and laying reinforced cement concrete of grade M20 to base of columns and footing, columns, beams, plinth band,lintels, chajja, shaft, fins, roof slabs, balconies, stair cases, parapets, window sills,lofts, railing, jally, copping or in places as shown in the drawing for all floors with 12mm size black hard crusher broken chips of approved quality from approved quarry including mixing and vibro compacting to proper shape and size, level and plumbs and finishing the exposed surfaces smooth (if required, by grouting/plaster with cement mortar (1:4) wherever necessary without any extra cost) scaffolding, including, watering and curing the required period, including cost of all materials, labour, conveyance, loading and unloading, royalties, sundries, tools and plants, etc., complete as per direction of the Engineer-in-charge, but excluding cost of materials and labour for reinforcement and shuttering.</t>
  </si>
  <si>
    <t>QTL</t>
  </si>
  <si>
    <t>Construction of granular sub-base providing close coarse grade granular sub-base material as per table -100-1, spreading in uniform layers with grader not exceeding 225mm thick on prepared surface, mixing by mix in place method with rotavator at OMC, and compacting with vibratory roller to achieve the desired density complete as per clause 401 of MOSRT&amp;H pecifications for Road &amp; Bridges work (Latest Revision) including cost of all materials, labour, labour cess, royalties, conveyance, applicable taxes and T&amp;P etc.complete in all respect as directed by Engineer-in-Charge.</t>
  </si>
  <si>
    <t>Cast in situ Kerb:
Providing and castind in situ RCC M20 barrier type Kerb without gutter embedded 125 mm below ground level over M10 PCC finished neatly with CM. 1:3, setting the same in CM 1:3, including the required excavationin any strata and removing the excavated stuff and redoing the surface as specified and directed by Engineer-in-Charge.</t>
  </si>
  <si>
    <t>RM</t>
  </si>
  <si>
    <t>Providing and fixing 25 mm thk Unpolished Kota stone tiles for tile edging between plantation as per details and as directed by Engineer-in- Charge.</t>
  </si>
  <si>
    <t xml:space="preserve"> For tile edging between plantation</t>
  </si>
  <si>
    <t>For trades</t>
  </si>
  <si>
    <t>Supplying, fitting and fixing of approved quality of fabricated iron doors &amp; windows with angle iron door frame of size (40x40x5)mm, MS flat of size (25x5)mm and 1mm thick M.S. sheet  including priming etc complete as per the specification and direction of the engineer in charge.</t>
  </si>
  <si>
    <t>KG</t>
  </si>
  <si>
    <t>Providing 2.5cm. A.S.flooring with cement concrete (1:2:4) including punning using 12mm size HGCB chips.</t>
  </si>
  <si>
    <t>Supply, fixing and installation of FRP Straight sitting with handrail and backrest as per the approved drawing including cost of all materials, labour, labour cess, royalties, conveyance, applicable taxes and T&amp;P etc.complete in all respect as directed by Engineer-in-Charge.</t>
  </si>
  <si>
    <t>Providing and laying factory made Cement Concrete paver blocks of 60 mm thick and M-30 grade of concrete of required strength, thickness &amp; size/shape, made by table vibratory method , to attain superior smooth finish using PU or equivalent moulds, laid in required Grey colour &amp; pattern over 50mm thick compacted bed of coarse sand, compacting and proper embedding / laying of inter locking paver blocks into the sand bedding layer through vibratory compaction by using plate vibrator, filling the joints with jamuna sand and cutting of paver blocks as per required size and pattern, finishing and sweeping extra sand in footpath, parks, lawns, drive ways or light traffic parking etc.,including cost of all materials, labour, labour cess, royalties, conveyance, applicable taxes and T&amp;P etc.complete in all respect as directed by Engineer-in-Charge &amp; manufacturer’s specifications</t>
  </si>
  <si>
    <t>Paver Block 60mm</t>
  </si>
  <si>
    <t>Supplying and fitting fixing of the  12mm TECTTILE of size 300x300 mm for physical handicapped person to indicate the correct path to follow and to give a warning signal as per specification and guideline provided by chief commissioner for person with disability laying in floors and treated on step, landing etc., on C.M bed of tiles with cement slurry mixed with pigmetal to match the shed etc complete including cost of all materials, labour, labour cess, royalties, conveyance, applicable taxes and T&amp;P etc.complete in all respect as directed by Engineer-in-Charge.</t>
  </si>
  <si>
    <t>Outdoor Gym Area Flooring:
Supply, fixing and installation of Rubber tile flooring as per the approved drawing including cost of all materials, labour, labour cess, royalties, conveyance, applicable taxes and T&amp;P etc.complete in all respect  as directed by Engineer-in-Charge.</t>
  </si>
  <si>
    <t>Badminton Court Flooring: 
Supply, fixing and installation of 8 Layer Acrylic Cushion System flooring for Badminton court as per the approved drawing including cost of all materials, labour, labour cess, royalties, conveyance, applicable taxes and T&amp;P etc.complete in all respect as directed by Engineer-in-Charge.</t>
  </si>
  <si>
    <r>
      <rPr>
        <sz val="11"/>
        <color indexed="8"/>
        <rFont val="Arial"/>
        <family val="2"/>
      </rPr>
      <t>Grasspavers:  (Precast paver block with 50% grass area) (Size: 450mmX450mmX60mm)</t>
    </r>
    <r>
      <rPr>
        <b/>
        <sz val="11"/>
        <color indexed="8"/>
        <rFont val="Arial"/>
        <family val="2"/>
      </rPr>
      <t xml:space="preserve">
</t>
    </r>
    <r>
      <rPr>
        <sz val="11"/>
        <color indexed="8"/>
        <rFont val="Arial"/>
        <family val="2"/>
      </rPr>
      <t>Providing and fixing at ground levels, pre cast cement concrete grass pavers as per drawing with M30 grade concrete (Min cement content 380 kg/cum) and setting in position over 50 mm thick sand layer etc complete as directed by Engineer.</t>
    </r>
  </si>
  <si>
    <t>Providing and fixing in position self standing dust Bin of approved design and make of minimum height of 0.85 meter dia 0.60 meter (capacity min 80 ltrs) designed for accommodating dry  as well as wet kind of trash in the garden made out of in pure polyester Fiberglass Reinforced Plastic (UV resistant finishing) of 2mm thk with matt finish including cost of all materials, labour, labour cess, royalties, conveyance, applicable taxes and T&amp;P etc.complete in all respect as directed by Engineer-in-Charge.</t>
  </si>
  <si>
    <t>Play Equipments :
Design and supply of  Play Equipments, as per the approval and complete satisfaction of engineer in charge</t>
  </si>
  <si>
    <t>Multi station play gym</t>
  </si>
  <si>
    <t>Slides (Plain slide)</t>
  </si>
  <si>
    <t>See-saw set of 2</t>
  </si>
  <si>
    <t>Merry-go-round</t>
  </si>
  <si>
    <t>Outdoor Gym Equipments :
Design and supply of Outdoor Gym Equipments, as per the approval and complete satisfaction of engineer in charge</t>
  </si>
  <si>
    <t>Forearm Twirl</t>
  </si>
  <si>
    <t>Hip Twister</t>
  </si>
  <si>
    <t>Chest Press</t>
  </si>
  <si>
    <t>Aero Rider</t>
  </si>
  <si>
    <t>Aerial Stroller (Air Walker)</t>
  </si>
  <si>
    <t>Shoulder Exerciser</t>
  </si>
  <si>
    <t xml:space="preserve">E- Toilet for Physically challenged
Supply and installation of E- toilets (Size of the unit- 2.3 M x 1.5 M x 2.0 M)
The rates are including cost of all materials, labour, labour cess, royalties, conveyance, applicable taxes and T&amp;P etc.complete in all respect as directed by Engineer-in- Charge.
</t>
  </si>
  <si>
    <t>Supply and installation Cycle Parking stainless steel sections using 50mm dia and 2mm thick pipe as per drawings and details and as directed by Engineer-in- Charge.</t>
  </si>
  <si>
    <t>Supply of good quality garden soil preferably red alluvial/sandy loam with texture neither too coarse nor too fine with a fair degree of water retaining capacity including cost of all materials, labour, labour cess, royalties, conveyance, applicable taxes and T&amp;P etc.complete in all respect as directed by Engineer-in-
Charge.</t>
  </si>
  <si>
    <t>Supplying of approved good quality cow dung manure well decomposed garbage free including loading, unloading and delivery at site with all leads and lifts including cost of all materials, labour, labour cess, royalties, conveyance, applicable taxes and T&amp;P etc.complete in all respect as directed by
Engineer-in-Charge.</t>
  </si>
  <si>
    <t>Lifting &amp; Spreading of soil uniformly over the surface area as per landscape design/advice of the site engineer including cost of all materials, labour, labour cess, royalties, conveyance, applicable taxes and T&amp;P etc.complete in all respect as directed by Engineer-in-Charge.</t>
  </si>
  <si>
    <t>KGS</t>
  </si>
  <si>
    <t>Supply of Korian grass well grown disease free, carpet formed, 2” thickness. In 1:5 i.e 600 sqm. including cost of all materials, labour, labour cess, royalties, conveyance, applicable taxes and T&amp;P etc.complete in all respect as directed by Engineer-in-Charge.</t>
  </si>
  <si>
    <t>Supply of doob grass well grown disease free, carpet formed, 2” thickness. In 1:5 i.e 600 sqm. including cost of all materials, labour, labour cess, royalties, conveyance, applicable taxes and T&amp;P etc.complete in all respect as directed by Engineer-in-Charge.</t>
  </si>
  <si>
    <t>Dibbling of broad leaf grass including watering, rolling including cost of all materials, labour, labour cess, royalties, conveyance, applicable taxes and T&amp;P etc.complete in all respect as directed by Engineer-in-Charge.</t>
  </si>
  <si>
    <t>Trees &amp; Palms:
Supply and stacking  well developed tree sapllings of approved mix of species including cost of all materials, labour, labour cess, royalties, conveyance, applicable taxes and T&amp;P etc.complete in all respect as directed by Engineer-in-Charge.</t>
  </si>
  <si>
    <t>Roystonea regia</t>
  </si>
  <si>
    <t xml:space="preserve">Plumeria alba </t>
  </si>
  <si>
    <t xml:space="preserve">Shrubs &amp; Hedges:
Supply and stacking well developed tree sapllings below 0.6 hight well branched in polybag 30x20cm of approved mix of species including cost of all materials, labour, labour cess, royalties, conveyance, applicable taxes and T&amp;P etc.complete in all respectas directed by Engineer-in-Charge.
Bougainvillea glabra </t>
  </si>
  <si>
    <t>Groundcovers and Shrubbery:  
Supply and stacking of groundcover and shrubbery  elow 0.3 hight well branched in polybag 30x20cm of approved mix of species including cost of all materials, labour, labour cess, royalties, conveyance, applicable taxes and T&amp;P etc.complete in all respect as directed by Engineer-in-Charge.</t>
  </si>
  <si>
    <t>Verbena officinalis / portulaca grandiflora</t>
  </si>
  <si>
    <t>Decorative garden light pole suitable for post top lantern with bracket,  Junction Box with hinges and locking arrangement ,MS clamp made of 50x6 mm flat, complete in all respect including 2 nos. HDPE pipe  50mm dia having 1 mtr. length each and chuck nut for cable connection etc.</t>
  </si>
  <si>
    <t>3 m Pole suitable  for post top light fixtures (Pole decorative KLITE-KP-4291 or equivalent)</t>
  </si>
  <si>
    <t xml:space="preserve">Supply &amp; Erection of Light Fixures complete with all accessories including Junction boxes, earthing, cabling, termination, pipes etc..POST TOP-40W LED  Street light luminaries.   Bajaj Fixture  Model no BGCT W4 LED WW or equivalent </t>
  </si>
  <si>
    <t>Step lights - 12W LED. K-lite Fixture Model No 2735 or equivalent</t>
  </si>
  <si>
    <t xml:space="preserve">Guard room and Handicapped Toilet.Point  wiring for 5A /6Amp socket outlet with 2 X 1.5sq.mm FR PVC  insulated single core multistrand copper conductor of ISI marked in recess 20mm dia non-metallic PVC flexible conduit with piano type switch, Phenolic laminated sheet suitable size ISI marked MS box and earthing point with 1 X 1.5sq.mm FR PVC insulated single core multistrand copper conductor for  loop earthing etc. as required (Make of wire -Finolex/ L&amp;T/ Anchor/ Havells/V-Guard/HPL)             </t>
  </si>
  <si>
    <t xml:space="preserve">Recessed wiring to light point/Fan point/ Exhaust fan point/Call bell point with 1.5 sq.mm FR PVC insulated single core multistrand copper conductor of ISI marked with 20 mm dia non-metallic PVC flexible conduit with 5Amp, 250V piano type switch ISI marked and ceiling rose ISI marked mounted on MS  box having front bakelite  cover of suitable size, MS  box with 1.5 sq.mm FR PVC insulated single core multistrand copper conductor as earth wire including all accessories and connection as per direction of Engineer in Charge(Make of wire-Finolex/L&amp;T/Anchor/Havells/V-Guard/HPL) -Group-A
</t>
  </si>
  <si>
    <t>Mounting rail type fixture suitable for  LED tube, 18W complete in all respects as required.</t>
  </si>
  <si>
    <t xml:space="preserve">S/F of wall fan of model Usha striker high speed/Bajaj Midea BW 2200 </t>
  </si>
  <si>
    <t>Street Lighting Cable, terminations,lugs etc.complete in all respects.Supply of 1.1kV LT Aluminium/ copper, XLPE/PVC armoured Cables-4C x 16 Sqmm, AL, Armd</t>
  </si>
  <si>
    <t>Mtr</t>
  </si>
  <si>
    <t>Street Lighting Cable, terminations,lugs etc.complete in all respects.Supply of 1.1kV LT Aluminium/ copper, XLPE/PVC armoured Cables-3C x 6 Sqmm, AL, Armd</t>
  </si>
  <si>
    <t>Street Lighting Cable, terminations,lugs etc.complete in all respects.Supply of 1.1kV LT Aluminium/ copper, XLPE/PVC armoured Cables-3C x 1.5 Sqmm Cu UNARMD wire  from Junction box to post top light</t>
  </si>
  <si>
    <t>Street Lighting Cable, terminations,lugs etc.complete in all respects.Supply of 1.1kV LT Aluminium/ copper, XLPE/PVC armoured Cables3C x 2.5 Sqmm ARMD copper cable  from Junction box/ Feeder pillar to step light.</t>
  </si>
  <si>
    <t>Supply and making end termination with brass compression gland and aluminium logs for following size of PVC/XLPE insulated and PVC sheathed / XLPE aluminium cable of 1.1kv grade (without cost of cable ) as required.-4 X 16sqmm</t>
  </si>
  <si>
    <t>Supply and making end termination with brass compression gland and aluminium logs for following size of PVC/XLPE insulated and PVC sheathed / XLPE aluminium cable of 1.1kv grade (without cost of cable ) as required.-3 X 6sqmm</t>
  </si>
  <si>
    <t>Supply and making end termination with brass compression gland and aluminium logs for following size of PVC/XLPE insulated and PVC sheathed / XLPE aluminium cable of 1.1kv grade (without cost of cable ) as required.-3C x 1.5 Sqmm UNARMD copper cable from Junction box to Post top</t>
  </si>
  <si>
    <t>Supply and making end termination with brass compression gland and aluminium logs for following size of PVC/XLPE insulated and PVC sheathed / XLPE aluminium cable of 1.1kv grade (without cost of cable ) as required.-3C x 2.5 Sqmm ARMD copper cable  from Junction box/ Feeder pillar to uplighters</t>
  </si>
  <si>
    <t>Laying of one number of PVC insulated and PVC seathed / XLPE power cable of 1.1 KV grade of size not exceeding 25 mmsq direct in ground including excavation, sand cushing, protective covering and refilling the trench etc. as required</t>
  </si>
  <si>
    <t>Supply and laying of 50mm dia HDPE pipe for lighting including all accessories, labour and materials as per approved drawings and specification and directions of engineer in charge.</t>
  </si>
  <si>
    <t>Earthing with G.I. earth pipe 3 meter long 40 mm dia ISI marked including accessories and providing massonary enclosur with cover plate having locking arrangement and watering pipe etc with charcoal and salt as required</t>
  </si>
  <si>
    <t>Supplying and laying 25 mm x 5 mm G.I. earth strip ISI marked at 0.5 meter below ground level as strip earth electode including soldering etc. as required</t>
  </si>
  <si>
    <t>COIL EARTHING FOR POST TOP LIGHT POLE-Providing and fixing earthing arrangement  with  6 SWG GI wire ,115 turns of 50mm dia,   connection with bracket/cross arm pole through 20mm dia. GI protection pipe of suitable length from to connection point of pole above ground level earthing packing of char coal powder salt etc complete in all respects.</t>
  </si>
  <si>
    <t>BI01010001010000000000000515BI0100001128</t>
  </si>
  <si>
    <t>BI01010001010000000000000515BI0100001129</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</si>
  <si>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</si>
  <si>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</si>
  <si>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</si>
  <si>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</si>
  <si>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</si>
  <si>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</si>
  <si>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</si>
  <si>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</si>
  <si>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</si>
  <si>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</si>
  <si>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</si>
  <si>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</si>
  <si>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</si>
  <si>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</si>
  <si>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</si>
  <si>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</si>
  <si>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</si>
  <si>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</si>
  <si>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</si>
  <si>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</si>
  <si>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</si>
  <si>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</si>
  <si>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</si>
  <si>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</si>
  <si>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</si>
  <si>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</si>
  <si>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</si>
  <si>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</si>
  <si>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</si>
  <si>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</si>
  <si>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</si>
  <si>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</si>
  <si>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</si>
  <si>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</si>
  <si>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</si>
  <si>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</si>
  <si>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</si>
  <si>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</si>
  <si>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</si>
  <si>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</si>
  <si>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</si>
  <si>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</si>
  <si>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</si>
  <si>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</si>
  <si>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</si>
  <si>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</si>
  <si>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</si>
  <si>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</si>
  <si>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</si>
  <si>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</si>
  <si>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</si>
  <si>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</si>
  <si>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</si>
  <si>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</si>
  <si>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</si>
  <si>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</si>
  <si>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</si>
  <si>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</si>
  <si>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</si>
  <si>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</si>
  <si>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</si>
  <si>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</si>
  <si>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</si>
  <si>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</si>
  <si>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</si>
  <si>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 xml:space="preserve">Name of Work:Design, Development, Construction Sanjeevani Park consisting of Civil works, Architectural works, design of benches, dust bins and Electrical works including decorative lights at Rourkela  </t>
  </si>
  <si>
    <t>Plastering</t>
  </si>
  <si>
    <t>Brickwork</t>
  </si>
  <si>
    <t>CuM</t>
  </si>
  <si>
    <t>Cement Concrete</t>
  </si>
  <si>
    <t>Cum</t>
  </si>
  <si>
    <t>Supply of 50*50*6mm MS angle post of 2.6m height including cutting etc complete</t>
  </si>
  <si>
    <t>Supply of PVC quoted GI chain link fencing of wire thickness 3 mm and fencing opening of 2"</t>
  </si>
  <si>
    <t>Fixing  of welded steel wire fabric fencing with posts of specified material and of standard design placed and embeded in cement concrete blocks 45*45*60 cm of mix 1:3:6(1 cement: 3 fine sand: 6 bgraded stone aggragte 40 nmm nominal size) every 15th post last but one end post and corner post shall be trutted on bothsides and end post on one side only  and strutts embedded in cement concrete blocks 70*45*50 cm  of the same mix , provided with welede steel wire fabric fixed between the post fitted and fixed with G.I staples on wooden plugs or tied t0o 6mm bar nibs with G.I binding wire (Cost of posts, weled steel wire fabric, painting, earth work, in exccavation and concrete t0 be paid for separately)</t>
  </si>
  <si>
    <t>Feeder Pillar-Supply installation testing &amp; commissioning of street lighting feeder pillar with following configuration. Incoming1 No. 32 Amps, FP MCB + RCCB (100mA),  415 volts, 3 phase, 50 Hz .1 No. 40 Amps, FP contactor with auxiliary contacts, overload protection, under voltage coil. The contactor to be controlled by  astronomical Timer through an Auto/Manual selector switch.MFM meter, With RS  485 , Class 1.0  with 3 Nos. CT 32/5A, CL-1.0.1 set of Phase indicating LED lights                                                                                                                             Outgoing-5 Nos 16 Amps, SP MCB, Bus bar,1 set 32 Amps, 415 volts, 3 phase 4 wire colour coded copper bus bars</t>
  </si>
  <si>
    <t>Contract No:  RSCL/67/17-18/213(4)/Dt.04.06.2018</t>
  </si>
</sst>
</file>

<file path=xl/styles.xml><?xml version="1.0" encoding="utf-8"?>
<styleSheet xmlns="http://schemas.openxmlformats.org/spreadsheetml/2006/main">
  <numFmts count="24">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_(* #,##0_);_(* \(#,##0\);_(* &quot;-&quot;??_);_(@_)"/>
    <numFmt numFmtId="179" formatCode="_ * #,##0_ ;_ * \-#,##0_ ;_ * &quot;-&quot;??_ ;_ @_ "/>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0"/>
      <color indexed="50"/>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5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sz val="11"/>
      <color theme="1"/>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5" fontId="0" fillId="0" borderId="0" applyFont="0" applyFill="0" applyBorder="0" applyAlignment="0" applyProtection="0"/>
    <xf numFmtId="5" fontId="0"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 fillId="0" borderId="0">
      <alignment/>
      <protection/>
    </xf>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11"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1">
    <xf numFmtId="0" fontId="0" fillId="0" borderId="0" xfId="0" applyFont="1" applyAlignment="1">
      <alignment/>
    </xf>
    <xf numFmtId="0" fontId="3" fillId="0" borderId="0" xfId="62" applyNumberFormat="1" applyFont="1" applyFill="1" applyBorder="1" applyAlignment="1">
      <alignment vertical="center"/>
      <protection/>
    </xf>
    <xf numFmtId="0" fontId="63" fillId="0" borderId="0" xfId="62" applyNumberFormat="1" applyFont="1" applyFill="1" applyBorder="1" applyAlignment="1" applyProtection="1">
      <alignment vertical="center"/>
      <protection locked="0"/>
    </xf>
    <xf numFmtId="0" fontId="63" fillId="0" borderId="0" xfId="62" applyNumberFormat="1" applyFont="1" applyFill="1" applyBorder="1" applyAlignment="1">
      <alignment vertical="center"/>
      <protection/>
    </xf>
    <xf numFmtId="0" fontId="2" fillId="0" borderId="0" xfId="62" applyNumberFormat="1" applyFont="1" applyFill="1" applyBorder="1" applyAlignment="1">
      <alignment vertical="center"/>
      <protection/>
    </xf>
    <xf numFmtId="0" fontId="4" fillId="0" borderId="0" xfId="62" applyNumberFormat="1" applyFont="1" applyFill="1" applyBorder="1" applyAlignment="1">
      <alignment horizontal="left"/>
      <protection/>
    </xf>
    <xf numFmtId="0" fontId="64" fillId="0" borderId="0" xfId="62" applyNumberFormat="1" applyFont="1" applyFill="1" applyBorder="1" applyAlignment="1">
      <alignment horizontal="left"/>
      <protection/>
    </xf>
    <xf numFmtId="0" fontId="3" fillId="0" borderId="0" xfId="62" applyNumberFormat="1" applyFont="1" applyFill="1" applyAlignment="1" applyProtection="1">
      <alignment vertical="center"/>
      <protection locked="0"/>
    </xf>
    <xf numFmtId="0" fontId="63" fillId="0" borderId="0" xfId="62" applyNumberFormat="1" applyFont="1" applyFill="1" applyAlignment="1" applyProtection="1">
      <alignment vertical="center"/>
      <protection locked="0"/>
    </xf>
    <xf numFmtId="0" fontId="3" fillId="0" borderId="0" xfId="62" applyNumberFormat="1" applyFont="1" applyFill="1" applyAlignment="1">
      <alignment vertical="center"/>
      <protection/>
    </xf>
    <xf numFmtId="0" fontId="63" fillId="0" borderId="0" xfId="62" applyNumberFormat="1" applyFont="1" applyFill="1" applyAlignment="1">
      <alignment vertical="center"/>
      <protection/>
    </xf>
    <xf numFmtId="0" fontId="2" fillId="0" borderId="10" xfId="62" applyNumberFormat="1" applyFont="1" applyFill="1" applyBorder="1" applyAlignment="1">
      <alignment horizontal="center" vertical="top" wrapText="1"/>
      <protection/>
    </xf>
    <xf numFmtId="0" fontId="3" fillId="0" borderId="0" xfId="62" applyNumberFormat="1" applyFont="1" applyFill="1">
      <alignment/>
      <protection/>
    </xf>
    <xf numFmtId="0" fontId="63" fillId="0" borderId="0" xfId="62" applyNumberFormat="1" applyFont="1" applyFill="1">
      <alignment/>
      <protection/>
    </xf>
    <xf numFmtId="0" fontId="2" fillId="0" borderId="11" xfId="62" applyNumberFormat="1" applyFont="1" applyFill="1" applyBorder="1" applyAlignment="1">
      <alignment horizontal="center" vertical="top" wrapText="1"/>
      <protection/>
    </xf>
    <xf numFmtId="0" fontId="3" fillId="0" borderId="11" xfId="62" applyNumberFormat="1" applyFont="1" applyFill="1" applyBorder="1" applyAlignment="1">
      <alignment horizontal="left" vertical="top"/>
      <protection/>
    </xf>
    <xf numFmtId="0" fontId="2" fillId="0" borderId="11" xfId="62" applyNumberFormat="1" applyFont="1" applyFill="1" applyBorder="1" applyAlignment="1" applyProtection="1">
      <alignment horizontal="right" vertical="top"/>
      <protection/>
    </xf>
    <xf numFmtId="0" fontId="3" fillId="0" borderId="11" xfId="62" applyNumberFormat="1" applyFont="1" applyFill="1" applyBorder="1" applyAlignment="1">
      <alignment vertical="top"/>
      <protection/>
    </xf>
    <xf numFmtId="0" fontId="2" fillId="0" borderId="11" xfId="62" applyNumberFormat="1" applyFont="1" applyFill="1" applyBorder="1" applyAlignment="1" applyProtection="1">
      <alignment horizontal="left" vertical="top"/>
      <protection locked="0"/>
    </xf>
    <xf numFmtId="0" fontId="3" fillId="0" borderId="11" xfId="62" applyNumberFormat="1" applyFont="1" applyFill="1" applyBorder="1" applyAlignment="1" applyProtection="1">
      <alignment vertical="top"/>
      <protection/>
    </xf>
    <xf numFmtId="0" fontId="2" fillId="0" borderId="12" xfId="62" applyNumberFormat="1" applyFont="1" applyFill="1" applyBorder="1" applyAlignment="1" applyProtection="1">
      <alignment horizontal="right" vertical="top"/>
      <protection locked="0"/>
    </xf>
    <xf numFmtId="0" fontId="3" fillId="0" borderId="0" xfId="62" applyNumberFormat="1" applyFont="1" applyFill="1" applyAlignment="1">
      <alignment vertical="top"/>
      <protection/>
    </xf>
    <xf numFmtId="0" fontId="63" fillId="0" borderId="0" xfId="62" applyNumberFormat="1" applyFont="1" applyFill="1" applyAlignment="1">
      <alignment vertical="top"/>
      <protection/>
    </xf>
    <xf numFmtId="0" fontId="2" fillId="0" borderId="11" xfId="62" applyNumberFormat="1" applyFont="1" applyFill="1" applyBorder="1" applyAlignment="1" applyProtection="1">
      <alignment horizontal="right" vertical="top"/>
      <protection locked="0"/>
    </xf>
    <xf numFmtId="0" fontId="65" fillId="0" borderId="13" xfId="62" applyNumberFormat="1" applyFont="1" applyFill="1" applyBorder="1" applyAlignment="1" applyProtection="1">
      <alignment vertical="top"/>
      <protection/>
    </xf>
    <xf numFmtId="0" fontId="3" fillId="0" borderId="10" xfId="62" applyNumberFormat="1" applyFont="1" applyFill="1" applyBorder="1" applyAlignment="1" applyProtection="1">
      <alignment vertical="top"/>
      <protection/>
    </xf>
    <xf numFmtId="0" fontId="3" fillId="0" borderId="0" xfId="62" applyNumberFormat="1" applyFont="1" applyFill="1" applyAlignment="1" applyProtection="1">
      <alignment vertical="top"/>
      <protection/>
    </xf>
    <xf numFmtId="0" fontId="63" fillId="0" borderId="0" xfId="62" applyNumberFormat="1" applyFont="1" applyFill="1" applyAlignment="1" applyProtection="1">
      <alignment vertical="top"/>
      <protection/>
    </xf>
    <xf numFmtId="0" fontId="0" fillId="0" borderId="0" xfId="62" applyNumberFormat="1" applyFill="1">
      <alignment/>
      <protection/>
    </xf>
    <xf numFmtId="0" fontId="66" fillId="0" borderId="0" xfId="62" applyNumberFormat="1" applyFont="1" applyFill="1">
      <alignment/>
      <protection/>
    </xf>
    <xf numFmtId="0" fontId="67" fillId="0" borderId="0" xfId="66" applyNumberFormat="1" applyFont="1" applyFill="1" applyBorder="1" applyAlignment="1" applyProtection="1">
      <alignment horizontal="center" vertical="center"/>
      <protection/>
    </xf>
    <xf numFmtId="0" fontId="2" fillId="0" borderId="14" xfId="66" applyNumberFormat="1" applyFont="1" applyFill="1" applyBorder="1" applyAlignment="1" applyProtection="1">
      <alignment horizontal="left" vertical="top" wrapText="1"/>
      <protection/>
    </xf>
    <xf numFmtId="0" fontId="2" fillId="0" borderId="13" xfId="66" applyNumberFormat="1" applyFont="1" applyFill="1" applyBorder="1" applyAlignment="1">
      <alignment horizontal="center" vertical="top" wrapText="1"/>
      <protection/>
    </xf>
    <xf numFmtId="0" fontId="68" fillId="0" borderId="10" xfId="66" applyNumberFormat="1" applyFont="1" applyFill="1" applyBorder="1" applyAlignment="1">
      <alignment vertical="top" wrapText="1"/>
      <protection/>
    </xf>
    <xf numFmtId="0" fontId="3" fillId="0" borderId="11" xfId="66" applyNumberFormat="1" applyFont="1" applyFill="1" applyBorder="1" applyAlignment="1">
      <alignment horizontal="center" vertical="top"/>
      <protection/>
    </xf>
    <xf numFmtId="0" fontId="2" fillId="0" borderId="11" xfId="66" applyNumberFormat="1" applyFont="1" applyFill="1" applyBorder="1" applyAlignment="1">
      <alignment vertical="top" wrapText="1"/>
      <protection/>
    </xf>
    <xf numFmtId="0" fontId="69" fillId="0" borderId="11" xfId="66" applyNumberFormat="1" applyFont="1" applyFill="1" applyBorder="1" applyAlignment="1">
      <alignment horizontal="left" wrapText="1" readingOrder="1"/>
      <protection/>
    </xf>
    <xf numFmtId="172" fontId="3" fillId="0" borderId="11" xfId="66" applyNumberFormat="1" applyFont="1" applyFill="1" applyBorder="1" applyAlignment="1">
      <alignment vertical="top"/>
      <protection/>
    </xf>
    <xf numFmtId="0" fontId="3" fillId="0" borderId="11" xfId="66" applyNumberFormat="1" applyFont="1" applyFill="1" applyBorder="1" applyAlignment="1">
      <alignment vertical="top"/>
      <protection/>
    </xf>
    <xf numFmtId="0" fontId="2" fillId="0" borderId="15" xfId="62" applyNumberFormat="1" applyFont="1" applyFill="1" applyBorder="1" applyAlignment="1" applyProtection="1">
      <alignment horizontal="center" vertical="top" wrapText="1"/>
      <protection locked="0"/>
    </xf>
    <xf numFmtId="0" fontId="2" fillId="0" borderId="11" xfId="62" applyNumberFormat="1" applyFont="1" applyFill="1" applyBorder="1" applyAlignment="1" applyProtection="1">
      <alignment horizontal="center" vertical="top" wrapText="1"/>
      <protection locked="0"/>
    </xf>
    <xf numFmtId="0" fontId="2" fillId="0" borderId="16" xfId="66" applyNumberFormat="1" applyFont="1" applyFill="1" applyBorder="1" applyAlignment="1">
      <alignment horizontal="right" vertical="top"/>
      <protection/>
    </xf>
    <xf numFmtId="172" fontId="2" fillId="0" borderId="16" xfId="66" applyNumberFormat="1" applyFont="1" applyFill="1" applyBorder="1" applyAlignment="1">
      <alignment horizontal="right" vertical="top"/>
      <protection/>
    </xf>
    <xf numFmtId="0" fontId="3" fillId="0" borderId="11" xfId="66" applyNumberFormat="1" applyFont="1" applyFill="1" applyBorder="1" applyAlignment="1">
      <alignment vertical="top" wrapText="1"/>
      <protection/>
    </xf>
    <xf numFmtId="0" fontId="2" fillId="33" borderId="12" xfId="62" applyNumberFormat="1" applyFont="1" applyFill="1" applyBorder="1" applyAlignment="1" applyProtection="1">
      <alignment horizontal="right" vertical="top"/>
      <protection locked="0"/>
    </xf>
    <xf numFmtId="0" fontId="2" fillId="0" borderId="10" xfId="62" applyNumberFormat="1" applyFont="1" applyFill="1" applyBorder="1" applyAlignment="1" applyProtection="1">
      <alignment horizontal="center" vertical="top" wrapText="1"/>
      <protection locked="0"/>
    </xf>
    <xf numFmtId="0" fontId="2" fillId="33" borderId="11" xfId="62" applyNumberFormat="1" applyFont="1" applyFill="1" applyBorder="1" applyAlignment="1" applyProtection="1">
      <alignment horizontal="right" vertical="top"/>
      <protection locked="0"/>
    </xf>
    <xf numFmtId="0" fontId="70" fillId="0" borderId="11" xfId="62" applyNumberFormat="1" applyFont="1" applyFill="1" applyBorder="1" applyAlignment="1" applyProtection="1">
      <alignment horizontal="center" vertical="top" wrapText="1"/>
      <protection locked="0"/>
    </xf>
    <xf numFmtId="0" fontId="2" fillId="0" borderId="11" xfId="66" applyNumberFormat="1" applyFont="1" applyFill="1" applyBorder="1" applyAlignment="1">
      <alignment horizontal="left" vertical="top"/>
      <protection/>
    </xf>
    <xf numFmtId="0" fontId="2" fillId="0" borderId="14" xfId="66" applyNumberFormat="1" applyFont="1" applyFill="1" applyBorder="1" applyAlignment="1">
      <alignment horizontal="left" vertical="top"/>
      <protection/>
    </xf>
    <xf numFmtId="0" fontId="3" fillId="0" borderId="13" xfId="66" applyNumberFormat="1" applyFont="1" applyFill="1" applyBorder="1" applyAlignment="1">
      <alignment vertical="top"/>
      <protection/>
    </xf>
    <xf numFmtId="0" fontId="3" fillId="0" borderId="17" xfId="66" applyNumberFormat="1" applyFont="1" applyFill="1" applyBorder="1" applyAlignment="1">
      <alignment vertical="top"/>
      <protection/>
    </xf>
    <xf numFmtId="0" fontId="6" fillId="0" borderId="18" xfId="66" applyNumberFormat="1" applyFont="1" applyFill="1" applyBorder="1" applyAlignment="1">
      <alignment vertical="top"/>
      <protection/>
    </xf>
    <xf numFmtId="0" fontId="3" fillId="0" borderId="18" xfId="66" applyNumberFormat="1" applyFont="1" applyFill="1" applyBorder="1" applyAlignment="1">
      <alignment vertical="top"/>
      <protection/>
    </xf>
    <xf numFmtId="0" fontId="2" fillId="0" borderId="18" xfId="66" applyNumberFormat="1" applyFont="1" applyFill="1" applyBorder="1" applyAlignment="1">
      <alignment horizontal="left" vertical="top"/>
      <protection/>
    </xf>
    <xf numFmtId="0" fontId="14" fillId="0" borderId="10" xfId="66" applyNumberFormat="1" applyFont="1" applyFill="1" applyBorder="1" applyAlignment="1" applyProtection="1">
      <alignment vertical="center" wrapText="1"/>
      <protection locked="0"/>
    </xf>
    <xf numFmtId="0" fontId="71" fillId="33" borderId="10" xfId="66" applyNumberFormat="1" applyFont="1" applyFill="1" applyBorder="1" applyAlignment="1" applyProtection="1">
      <alignment vertical="center" wrapText="1"/>
      <protection locked="0"/>
    </xf>
    <xf numFmtId="0" fontId="65" fillId="0" borderId="10" xfId="66" applyNumberFormat="1" applyFont="1" applyFill="1" applyBorder="1" applyAlignment="1">
      <alignment vertical="top"/>
      <protection/>
    </xf>
    <xf numFmtId="0" fontId="13" fillId="0" borderId="10" xfId="66" applyNumberFormat="1" applyFont="1" applyFill="1" applyBorder="1" applyAlignment="1" applyProtection="1">
      <alignment vertical="center" wrapText="1"/>
      <protection locked="0"/>
    </xf>
    <xf numFmtId="0" fontId="13" fillId="0" borderId="10" xfId="73" applyNumberFormat="1" applyFont="1" applyFill="1" applyBorder="1" applyAlignment="1" applyProtection="1">
      <alignment vertical="center" wrapText="1"/>
      <protection locked="0"/>
    </xf>
    <xf numFmtId="0" fontId="14" fillId="0" borderId="10" xfId="66" applyNumberFormat="1" applyFont="1" applyFill="1" applyBorder="1" applyAlignment="1" applyProtection="1">
      <alignment vertical="center" wrapText="1"/>
      <protection/>
    </xf>
    <xf numFmtId="0" fontId="11" fillId="0" borderId="0" xfId="66" applyNumberFormat="1" applyFill="1">
      <alignment/>
      <protection/>
    </xf>
    <xf numFmtId="174" fontId="3" fillId="0" borderId="11" xfId="66" applyNumberFormat="1" applyFont="1" applyFill="1" applyBorder="1" applyAlignment="1">
      <alignment vertical="top"/>
      <protection/>
    </xf>
    <xf numFmtId="2" fontId="3" fillId="0" borderId="11" xfId="66" applyNumberFormat="1" applyFont="1" applyFill="1" applyBorder="1" applyAlignment="1">
      <alignment vertical="top"/>
      <protection/>
    </xf>
    <xf numFmtId="2" fontId="2" fillId="0" borderId="16" xfId="66" applyNumberFormat="1" applyFont="1" applyFill="1" applyBorder="1" applyAlignment="1">
      <alignment horizontal="right" vertical="top"/>
      <protection/>
    </xf>
    <xf numFmtId="2" fontId="6" fillId="0" borderId="11" xfId="66" applyNumberFormat="1" applyFont="1" applyFill="1" applyBorder="1" applyAlignment="1">
      <alignment vertical="top"/>
      <protection/>
    </xf>
    <xf numFmtId="2" fontId="72" fillId="0" borderId="11" xfId="66" applyNumberFormat="1" applyFont="1" applyFill="1" applyBorder="1" applyAlignment="1">
      <alignment vertical="top"/>
      <protection/>
    </xf>
    <xf numFmtId="10" fontId="73" fillId="33" borderId="10" xfId="73" applyNumberFormat="1" applyFont="1" applyFill="1" applyBorder="1" applyAlignment="1" applyProtection="1">
      <alignment horizontal="center" vertical="center"/>
      <protection locked="0"/>
    </xf>
    <xf numFmtId="2" fontId="6" fillId="0" borderId="19" xfId="66" applyNumberFormat="1" applyFont="1" applyFill="1" applyBorder="1" applyAlignment="1">
      <alignment horizontal="right" vertical="top"/>
      <protection/>
    </xf>
    <xf numFmtId="2" fontId="6" fillId="0" borderId="20" xfId="66" applyNumberFormat="1" applyFont="1" applyFill="1" applyBorder="1" applyAlignment="1">
      <alignment vertical="top"/>
      <protection/>
    </xf>
    <xf numFmtId="2" fontId="2" fillId="0" borderId="16" xfId="65" applyNumberFormat="1" applyFont="1" applyFill="1" applyBorder="1" applyAlignment="1">
      <alignment horizontal="right" vertical="top"/>
      <protection/>
    </xf>
    <xf numFmtId="0" fontId="74" fillId="0" borderId="11" xfId="0" applyFont="1" applyFill="1" applyBorder="1" applyAlignment="1">
      <alignment horizontal="justify" vertical="top" wrapText="1"/>
    </xf>
    <xf numFmtId="2" fontId="74" fillId="0" borderId="11" xfId="0" applyNumberFormat="1" applyFont="1" applyFill="1" applyBorder="1" applyAlignment="1">
      <alignment vertical="top"/>
    </xf>
    <xf numFmtId="0" fontId="5" fillId="0" borderId="11" xfId="0" applyFont="1" applyFill="1" applyBorder="1" applyAlignment="1">
      <alignment horizontal="justify" vertical="top" wrapText="1"/>
    </xf>
    <xf numFmtId="0" fontId="74" fillId="0" borderId="11" xfId="0" applyFont="1" applyFill="1" applyBorder="1" applyAlignment="1">
      <alignment/>
    </xf>
    <xf numFmtId="0" fontId="74" fillId="0" borderId="11" xfId="0" applyFont="1" applyFill="1" applyBorder="1" applyAlignment="1">
      <alignment vertical="top" wrapText="1"/>
    </xf>
    <xf numFmtId="0" fontId="3" fillId="0" borderId="11" xfId="67" applyFont="1" applyFill="1" applyBorder="1" applyAlignment="1">
      <alignment horizontal="justify" vertical="top" wrapText="1"/>
      <protection/>
    </xf>
    <xf numFmtId="0" fontId="74" fillId="0" borderId="11" xfId="0" applyFont="1" applyFill="1" applyBorder="1" applyAlignment="1">
      <alignment wrapText="1"/>
    </xf>
    <xf numFmtId="0" fontId="2" fillId="0" borderId="14" xfId="62" applyNumberFormat="1" applyFont="1" applyFill="1" applyBorder="1" applyAlignment="1">
      <alignment horizontal="center" vertical="center" wrapText="1"/>
      <protection/>
    </xf>
    <xf numFmtId="0" fontId="2" fillId="0" borderId="18" xfId="62" applyNumberFormat="1" applyFont="1" applyFill="1" applyBorder="1" applyAlignment="1">
      <alignment horizontal="center" vertical="center" wrapText="1"/>
      <protection/>
    </xf>
    <xf numFmtId="0" fontId="2" fillId="0" borderId="20" xfId="62" applyNumberFormat="1" applyFont="1" applyFill="1" applyBorder="1" applyAlignment="1">
      <alignment horizontal="center" vertical="center" wrapText="1"/>
      <protection/>
    </xf>
    <xf numFmtId="0" fontId="6" fillId="0" borderId="14" xfId="66" applyNumberFormat="1" applyFont="1" applyFill="1" applyBorder="1" applyAlignment="1">
      <alignment horizontal="center" vertical="top" wrapText="1"/>
      <protection/>
    </xf>
    <xf numFmtId="0" fontId="6" fillId="0" borderId="18" xfId="66" applyNumberFormat="1" applyFont="1" applyFill="1" applyBorder="1" applyAlignment="1">
      <alignment horizontal="center" vertical="top" wrapText="1"/>
      <protection/>
    </xf>
    <xf numFmtId="0" fontId="6" fillId="0" borderId="20" xfId="66" applyNumberFormat="1" applyFont="1" applyFill="1" applyBorder="1" applyAlignment="1">
      <alignment horizontal="center" vertical="top" wrapText="1"/>
      <protection/>
    </xf>
    <xf numFmtId="0" fontId="75" fillId="0" borderId="0" xfId="62" applyNumberFormat="1" applyFont="1" applyFill="1" applyBorder="1" applyAlignment="1">
      <alignment horizontal="right" vertical="top"/>
      <protection/>
    </xf>
    <xf numFmtId="0" fontId="5" fillId="0" borderId="0" xfId="62" applyNumberFormat="1" applyFont="1" applyFill="1" applyBorder="1" applyAlignment="1">
      <alignment horizontal="left" vertical="center" wrapText="1"/>
      <protection/>
    </xf>
    <xf numFmtId="0" fontId="64" fillId="0" borderId="21" xfId="62" applyNumberFormat="1" applyFont="1" applyFill="1" applyBorder="1" applyAlignment="1" applyProtection="1">
      <alignment horizontal="center" wrapText="1"/>
      <protection locked="0"/>
    </xf>
    <xf numFmtId="0" fontId="2" fillId="33" borderId="14" xfId="66" applyNumberFormat="1" applyFont="1" applyFill="1" applyBorder="1" applyAlignment="1" applyProtection="1">
      <alignment horizontal="left" vertical="top"/>
      <protection locked="0"/>
    </xf>
    <xf numFmtId="0" fontId="2" fillId="0" borderId="18" xfId="66" applyNumberFormat="1" applyFont="1" applyFill="1" applyBorder="1" applyAlignment="1" applyProtection="1">
      <alignment horizontal="left" vertical="top"/>
      <protection locked="0"/>
    </xf>
    <xf numFmtId="0" fontId="2" fillId="0" borderId="20" xfId="66"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2" xfId="44"/>
    <cellStyle name="Comma 26" xfId="45"/>
    <cellStyle name="Currency" xfId="46"/>
    <cellStyle name="Currency [0]" xfId="47"/>
    <cellStyle name="Excel Built-in Normal"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10 10" xfId="60"/>
    <cellStyle name="Normal 11" xfId="61"/>
    <cellStyle name="Normal 2" xfId="62"/>
    <cellStyle name="Normal 27" xfId="63"/>
    <cellStyle name="Normal 28" xfId="64"/>
    <cellStyle name="Normal 3" xfId="65"/>
    <cellStyle name="Normal 4" xfId="66"/>
    <cellStyle name="Normal 8 15" xfId="67"/>
    <cellStyle name="Normal 8 2" xfId="68"/>
    <cellStyle name="Note" xfId="69"/>
    <cellStyle name="Output" xfId="70"/>
    <cellStyle name="Percent" xfId="71"/>
    <cellStyle name="Percent 2" xfId="72"/>
    <cellStyle name="Percent 3"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TCEJSR\Desktop\BOQ\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TCEJSR\Desktop\BOQ\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04"/>
  <sheetViews>
    <sheetView showGridLines="0" zoomScale="75" zoomScaleNormal="75" zoomScalePageLayoutView="0" workbookViewId="0" topLeftCell="A5">
      <selection activeCell="A7" sqref="A7:BC7"/>
    </sheetView>
  </sheetViews>
  <sheetFormatPr defaultColWidth="9.140625" defaultRowHeight="15"/>
  <cols>
    <col min="1" max="1" width="14.8515625" style="28" customWidth="1"/>
    <col min="2" max="2" width="74.8515625" style="28" customWidth="1"/>
    <col min="3" max="3" width="13.28125" style="28" hidden="1" customWidth="1"/>
    <col min="4" max="4" width="15.140625" style="28" customWidth="1"/>
    <col min="5" max="5" width="10.8515625" style="28" customWidth="1"/>
    <col min="6" max="6" width="13.00390625" style="28" customWidth="1"/>
    <col min="7" max="7" width="10.421875" style="28" hidden="1" customWidth="1"/>
    <col min="8" max="8" width="17.7109375" style="28" hidden="1" customWidth="1"/>
    <col min="9" max="9" width="15.00390625" style="28" hidden="1" customWidth="1"/>
    <col min="10" max="10" width="17.7109375" style="28" hidden="1" customWidth="1"/>
    <col min="11" max="11" width="18.140625" style="28" hidden="1" customWidth="1"/>
    <col min="12" max="12" width="21.00390625" style="28" hidden="1" customWidth="1"/>
    <col min="13" max="13" width="19.57421875" style="28" hidden="1" customWidth="1"/>
    <col min="14" max="14" width="9.7109375" style="61" hidden="1" customWidth="1"/>
    <col min="15" max="15" width="14.8515625" style="28" hidden="1" customWidth="1"/>
    <col min="16" max="16" width="13.57421875" style="28" hidden="1" customWidth="1"/>
    <col min="17" max="17" width="14.421875" style="28" hidden="1" customWidth="1"/>
    <col min="18" max="18" width="14.7109375" style="28" hidden="1" customWidth="1"/>
    <col min="19" max="19" width="13.140625" style="28" hidden="1" customWidth="1"/>
    <col min="20" max="20" width="15.28125" style="28" hidden="1" customWidth="1"/>
    <col min="21" max="21" width="17.00390625" style="28" hidden="1" customWidth="1"/>
    <col min="22" max="22" width="14.140625" style="28" hidden="1" customWidth="1"/>
    <col min="23" max="23" width="17.140625" style="28" hidden="1" customWidth="1"/>
    <col min="24" max="24" width="17.57421875" style="28" hidden="1" customWidth="1"/>
    <col min="25" max="25" width="15.28125" style="28" hidden="1" customWidth="1"/>
    <col min="26" max="26" width="20.421875" style="28" hidden="1" customWidth="1"/>
    <col min="27" max="27" width="12.140625" style="28" hidden="1" customWidth="1"/>
    <col min="28" max="28" width="16.140625" style="28" hidden="1" customWidth="1"/>
    <col min="29" max="29" width="17.00390625" style="28" hidden="1" customWidth="1"/>
    <col min="30" max="30" width="21.28125" style="28" hidden="1" customWidth="1"/>
    <col min="31" max="31" width="21.57421875" style="28" hidden="1" customWidth="1"/>
    <col min="32" max="32" width="21.140625" style="28" hidden="1" customWidth="1"/>
    <col min="33" max="33" width="19.28125" style="28" hidden="1" customWidth="1"/>
    <col min="34" max="34" width="18.8515625" style="28" hidden="1" customWidth="1"/>
    <col min="35" max="35" width="20.421875" style="28" hidden="1" customWidth="1"/>
    <col min="36" max="36" width="12.57421875" style="28" hidden="1" customWidth="1"/>
    <col min="37" max="37" width="22.7109375" style="28" hidden="1" customWidth="1"/>
    <col min="38" max="38" width="24.57421875" style="28" hidden="1" customWidth="1"/>
    <col min="39" max="39" width="21.140625" style="28" hidden="1" customWidth="1"/>
    <col min="40" max="40" width="21.7109375" style="28" hidden="1" customWidth="1"/>
    <col min="41" max="41" width="17.140625" style="28" hidden="1" customWidth="1"/>
    <col min="42" max="42" width="15.00390625" style="28" hidden="1" customWidth="1"/>
    <col min="43" max="43" width="17.7109375" style="28" hidden="1" customWidth="1"/>
    <col min="44" max="44" width="20.57421875" style="28" hidden="1" customWidth="1"/>
    <col min="45" max="45" width="23.28125" style="28" hidden="1" customWidth="1"/>
    <col min="46" max="46" width="22.421875" style="28" hidden="1" customWidth="1"/>
    <col min="47" max="47" width="20.140625" style="28" hidden="1" customWidth="1"/>
    <col min="48" max="48" width="16.421875" style="28" hidden="1" customWidth="1"/>
    <col min="49" max="49" width="21.00390625" style="28" hidden="1" customWidth="1"/>
    <col min="50" max="50" width="17.8515625" style="28" hidden="1" customWidth="1"/>
    <col min="51" max="51" width="21.8515625" style="28" hidden="1" customWidth="1"/>
    <col min="52" max="52" width="24.00390625" style="28" hidden="1" customWidth="1"/>
    <col min="53" max="53" width="16.28125" style="28" customWidth="1"/>
    <col min="54" max="54" width="18.140625" style="28"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84" t="str">
        <f>B2&amp;" BoQ"</f>
        <v>Percentage BoQ</v>
      </c>
      <c r="B1" s="84"/>
      <c r="C1" s="84"/>
      <c r="D1" s="84"/>
      <c r="E1" s="84"/>
      <c r="F1" s="84"/>
      <c r="G1" s="84"/>
      <c r="H1" s="84"/>
      <c r="I1" s="84"/>
      <c r="J1" s="84"/>
      <c r="K1" s="84"/>
      <c r="L1" s="84"/>
      <c r="O1" s="2"/>
      <c r="P1" s="2"/>
      <c r="Q1" s="3"/>
      <c r="IE1" s="3"/>
      <c r="IF1" s="3"/>
      <c r="IG1" s="3"/>
      <c r="IH1" s="3"/>
      <c r="II1" s="3"/>
    </row>
    <row r="2" spans="1:17" s="1" customFormat="1" ht="25.5" customHeight="1" hidden="1">
      <c r="A2" s="30" t="s">
        <v>3</v>
      </c>
      <c r="B2" s="30" t="s">
        <v>60</v>
      </c>
      <c r="C2" s="30" t="s">
        <v>4</v>
      </c>
      <c r="D2" s="30" t="s">
        <v>5</v>
      </c>
      <c r="E2" s="30" t="s">
        <v>6</v>
      </c>
      <c r="J2" s="4"/>
      <c r="K2" s="4"/>
      <c r="L2" s="4"/>
      <c r="O2" s="2"/>
      <c r="P2" s="2"/>
      <c r="Q2" s="3"/>
    </row>
    <row r="3" spans="1:243" s="1" customFormat="1" ht="30" customHeight="1" hidden="1">
      <c r="A3" s="1" t="s">
        <v>65</v>
      </c>
      <c r="C3" s="1" t="s">
        <v>64</v>
      </c>
      <c r="IE3" s="3"/>
      <c r="IF3" s="3"/>
      <c r="IG3" s="3"/>
      <c r="IH3" s="3"/>
      <c r="II3" s="3"/>
    </row>
    <row r="4" spans="1:243" s="5" customFormat="1" ht="30.75" customHeight="1">
      <c r="A4" s="85" t="s">
        <v>70</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6"/>
      <c r="IF4" s="6"/>
      <c r="IG4" s="6"/>
      <c r="IH4" s="6"/>
      <c r="II4" s="6"/>
    </row>
    <row r="5" spans="1:243" s="5" customFormat="1" ht="30.75" customHeight="1">
      <c r="A5" s="85" t="s">
        <v>227</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6"/>
      <c r="IF5" s="6"/>
      <c r="IG5" s="6"/>
      <c r="IH5" s="6"/>
      <c r="II5" s="6"/>
    </row>
    <row r="6" spans="1:243" s="5" customFormat="1" ht="30.75" customHeight="1">
      <c r="A6" s="85" t="s">
        <v>237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6"/>
      <c r="IF6" s="6"/>
      <c r="IG6" s="6"/>
      <c r="IH6" s="6"/>
      <c r="II6" s="6"/>
    </row>
    <row r="7" spans="1:243" s="5" customFormat="1" ht="29.25" customHeight="1" hidden="1">
      <c r="A7" s="86" t="s">
        <v>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6"/>
      <c r="IF7" s="6"/>
      <c r="IG7" s="6"/>
      <c r="IH7" s="6"/>
      <c r="II7" s="6"/>
    </row>
    <row r="8" spans="1:243" s="7" customFormat="1" ht="58.5" customHeight="1">
      <c r="A8" s="31" t="s">
        <v>67</v>
      </c>
      <c r="B8" s="87"/>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9"/>
      <c r="IE8" s="8"/>
      <c r="IF8" s="8"/>
      <c r="IG8" s="8"/>
      <c r="IH8" s="8"/>
      <c r="II8" s="8"/>
    </row>
    <row r="9" spans="1:243" s="9" customFormat="1" ht="61.5" customHeight="1">
      <c r="A9" s="78" t="s">
        <v>8</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80"/>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69</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33" t="s">
        <v>68</v>
      </c>
      <c r="BB11" s="33" t="s">
        <v>30</v>
      </c>
      <c r="BC11" s="33" t="s">
        <v>31</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1" customFormat="1" ht="58.5" customHeight="1">
      <c r="A13" s="34">
        <v>1</v>
      </c>
      <c r="B13" s="35" t="s">
        <v>73</v>
      </c>
      <c r="C13" s="36" t="s">
        <v>32</v>
      </c>
      <c r="D13" s="37"/>
      <c r="E13" s="15"/>
      <c r="F13" s="38"/>
      <c r="G13" s="16"/>
      <c r="H13" s="16"/>
      <c r="I13" s="38"/>
      <c r="J13" s="17"/>
      <c r="K13" s="18"/>
      <c r="L13" s="18"/>
      <c r="M13" s="19"/>
      <c r="N13" s="20"/>
      <c r="O13" s="20"/>
      <c r="P13" s="39"/>
      <c r="Q13" s="20"/>
      <c r="R13" s="20"/>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1"/>
      <c r="BB13" s="42"/>
      <c r="BC13" s="43"/>
      <c r="IE13" s="22">
        <v>1</v>
      </c>
      <c r="IF13" s="22" t="s">
        <v>33</v>
      </c>
      <c r="IG13" s="22" t="s">
        <v>34</v>
      </c>
      <c r="IH13" s="22">
        <v>10</v>
      </c>
      <c r="II13" s="22" t="s">
        <v>35</v>
      </c>
    </row>
    <row r="14" spans="1:243" s="21" customFormat="1" ht="89.25" customHeight="1">
      <c r="A14" s="34">
        <v>1.01</v>
      </c>
      <c r="B14" s="71" t="s">
        <v>74</v>
      </c>
      <c r="C14" s="36" t="s">
        <v>36</v>
      </c>
      <c r="D14" s="62"/>
      <c r="E14" s="15"/>
      <c r="F14" s="63"/>
      <c r="G14" s="23"/>
      <c r="H14" s="16"/>
      <c r="I14" s="38"/>
      <c r="J14" s="17"/>
      <c r="K14" s="18"/>
      <c r="L14" s="18"/>
      <c r="M14" s="19"/>
      <c r="N14" s="23"/>
      <c r="O14" s="23"/>
      <c r="P14" s="45"/>
      <c r="Q14" s="23"/>
      <c r="R14" s="23"/>
      <c r="S14" s="45"/>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4"/>
      <c r="BB14" s="70"/>
      <c r="BC14" s="43"/>
      <c r="IE14" s="22">
        <v>1.01</v>
      </c>
      <c r="IF14" s="22" t="s">
        <v>39</v>
      </c>
      <c r="IG14" s="22" t="s">
        <v>34</v>
      </c>
      <c r="IH14" s="22">
        <v>123.223</v>
      </c>
      <c r="II14" s="22" t="s">
        <v>37</v>
      </c>
    </row>
    <row r="15" spans="1:243" s="21" customFormat="1" ht="26.25" customHeight="1">
      <c r="A15" s="34">
        <v>1.02</v>
      </c>
      <c r="B15" s="71" t="s">
        <v>228</v>
      </c>
      <c r="C15" s="36"/>
      <c r="D15" s="62">
        <v>10</v>
      </c>
      <c r="E15" s="15" t="s">
        <v>75</v>
      </c>
      <c r="F15" s="63">
        <v>26.66</v>
      </c>
      <c r="G15" s="23"/>
      <c r="H15" s="16"/>
      <c r="I15" s="38" t="s">
        <v>38</v>
      </c>
      <c r="J15" s="17">
        <v>1</v>
      </c>
      <c r="K15" s="18" t="s">
        <v>61</v>
      </c>
      <c r="L15" s="18" t="s">
        <v>6</v>
      </c>
      <c r="M15" s="44"/>
      <c r="N15" s="23"/>
      <c r="O15" s="23"/>
      <c r="P15" s="45"/>
      <c r="Q15" s="23"/>
      <c r="R15" s="23"/>
      <c r="S15" s="45"/>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4">
        <f>total_amount_ba($B$2,$D$2,D15,F15,J15,K15,M15)</f>
        <v>266.6</v>
      </c>
      <c r="BB15" s="70">
        <f>BA15+SUM(N15:AZ15)</f>
        <v>266.6</v>
      </c>
      <c r="BC15" s="43" t="str">
        <f>SpellNumber(L15,BB15)</f>
        <v>INR  Two Hundred &amp; Sixty Six  and Paise Sixty Only</v>
      </c>
      <c r="IE15" s="22"/>
      <c r="IF15" s="22"/>
      <c r="IG15" s="22"/>
      <c r="IH15" s="22"/>
      <c r="II15" s="22"/>
    </row>
    <row r="16" spans="1:243" s="21" customFormat="1" ht="26.25" customHeight="1">
      <c r="A16" s="34">
        <v>1.03</v>
      </c>
      <c r="B16" s="71" t="s">
        <v>229</v>
      </c>
      <c r="C16" s="36"/>
      <c r="D16" s="62">
        <v>10</v>
      </c>
      <c r="E16" s="15" t="s">
        <v>230</v>
      </c>
      <c r="F16" s="63">
        <v>744.82</v>
      </c>
      <c r="G16" s="23"/>
      <c r="H16" s="16"/>
      <c r="I16" s="38" t="s">
        <v>38</v>
      </c>
      <c r="J16" s="17">
        <v>1</v>
      </c>
      <c r="K16" s="18" t="s">
        <v>61</v>
      </c>
      <c r="L16" s="18" t="s">
        <v>6</v>
      </c>
      <c r="M16" s="44"/>
      <c r="N16" s="23"/>
      <c r="O16" s="23"/>
      <c r="P16" s="45"/>
      <c r="Q16" s="23"/>
      <c r="R16" s="23"/>
      <c r="S16" s="45"/>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4">
        <f>total_amount_ba($B$2,$D$2,D16,F16,J16,K16,M16)</f>
        <v>7448.2</v>
      </c>
      <c r="BB16" s="70">
        <f>BA16+SUM(N16:AZ16)</f>
        <v>7448.2</v>
      </c>
      <c r="BC16" s="43" t="str">
        <f>SpellNumber(L16,BB16)</f>
        <v>INR  Seven Thousand Four Hundred &amp; Forty Eight  and Paise Twenty Only</v>
      </c>
      <c r="IE16" s="22"/>
      <c r="IF16" s="22"/>
      <c r="IG16" s="22"/>
      <c r="IH16" s="22"/>
      <c r="II16" s="22"/>
    </row>
    <row r="17" spans="1:243" s="21" customFormat="1" ht="26.25" customHeight="1">
      <c r="A17" s="34">
        <v>1.04</v>
      </c>
      <c r="B17" s="71" t="s">
        <v>231</v>
      </c>
      <c r="C17" s="36"/>
      <c r="D17" s="62">
        <v>192</v>
      </c>
      <c r="E17" s="15" t="s">
        <v>232</v>
      </c>
      <c r="F17" s="63">
        <v>396.77</v>
      </c>
      <c r="G17" s="23"/>
      <c r="H17" s="16"/>
      <c r="I17" s="38" t="s">
        <v>38</v>
      </c>
      <c r="J17" s="17">
        <v>1</v>
      </c>
      <c r="K17" s="18" t="s">
        <v>61</v>
      </c>
      <c r="L17" s="18" t="s">
        <v>6</v>
      </c>
      <c r="M17" s="44"/>
      <c r="N17" s="23"/>
      <c r="O17" s="23"/>
      <c r="P17" s="45"/>
      <c r="Q17" s="23"/>
      <c r="R17" s="23"/>
      <c r="S17" s="45"/>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4">
        <f>total_amount_ba($B$2,$D$2,D17,F17,J17,K17,M17)</f>
        <v>76179.84</v>
      </c>
      <c r="BB17" s="70">
        <f>BA17+SUM(N17:AZ17)</f>
        <v>76179.84</v>
      </c>
      <c r="BC17" s="43" t="str">
        <f>SpellNumber(L17,BB17)</f>
        <v>INR  Seventy Six Thousand One Hundred &amp; Seventy Nine  and Paise Eighty Four Only</v>
      </c>
      <c r="IE17" s="22"/>
      <c r="IF17" s="22"/>
      <c r="IG17" s="22"/>
      <c r="IH17" s="22"/>
      <c r="II17" s="22"/>
    </row>
    <row r="18" spans="1:243" s="21" customFormat="1" ht="54.75" customHeight="1">
      <c r="A18" s="34">
        <v>1.05</v>
      </c>
      <c r="B18" s="71" t="s">
        <v>76</v>
      </c>
      <c r="C18" s="36" t="s">
        <v>40</v>
      </c>
      <c r="D18" s="62">
        <v>4.5</v>
      </c>
      <c r="E18" s="15" t="s">
        <v>77</v>
      </c>
      <c r="F18" s="63">
        <v>138.42</v>
      </c>
      <c r="G18" s="23"/>
      <c r="H18" s="23"/>
      <c r="I18" s="38" t="s">
        <v>38</v>
      </c>
      <c r="J18" s="17">
        <f aca="true" t="shared" si="0" ref="J18:J27">IF(I18="Less(-)",-1,1)</f>
        <v>1</v>
      </c>
      <c r="K18" s="18" t="s">
        <v>61</v>
      </c>
      <c r="L18" s="18" t="s">
        <v>6</v>
      </c>
      <c r="M18" s="46"/>
      <c r="N18" s="23"/>
      <c r="O18" s="23"/>
      <c r="P18" s="45"/>
      <c r="Q18" s="23"/>
      <c r="R18" s="23"/>
      <c r="S18" s="45"/>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4">
        <f aca="true" t="shared" si="1" ref="BA18:BA27">total_amount_ba($B$2,$D$2,D18,F18,J18,K18,M18)</f>
        <v>622.89</v>
      </c>
      <c r="BB18" s="70">
        <f aca="true" t="shared" si="2" ref="BB18:BB28">BA18+SUM(N18:AZ18)</f>
        <v>622.89</v>
      </c>
      <c r="BC18" s="43" t="str">
        <f aca="true" t="shared" si="3" ref="BC18:BC81">SpellNumber(L18,BB18)</f>
        <v>INR  Six Hundred &amp; Twenty Two  and Paise Eighty Nine Only</v>
      </c>
      <c r="IE18" s="22">
        <v>1.02</v>
      </c>
      <c r="IF18" s="22" t="s">
        <v>41</v>
      </c>
      <c r="IG18" s="22" t="s">
        <v>42</v>
      </c>
      <c r="IH18" s="22">
        <v>213</v>
      </c>
      <c r="II18" s="22" t="s">
        <v>37</v>
      </c>
    </row>
    <row r="19" spans="1:243" s="21" customFormat="1" ht="87" customHeight="1">
      <c r="A19" s="34">
        <v>1.06</v>
      </c>
      <c r="B19" s="71" t="s">
        <v>78</v>
      </c>
      <c r="C19" s="36" t="s">
        <v>43</v>
      </c>
      <c r="D19" s="62">
        <v>562.15</v>
      </c>
      <c r="E19" s="15" t="s">
        <v>77</v>
      </c>
      <c r="F19" s="63">
        <v>166.29</v>
      </c>
      <c r="G19" s="23"/>
      <c r="H19" s="23"/>
      <c r="I19" s="38" t="s">
        <v>38</v>
      </c>
      <c r="J19" s="17">
        <f t="shared" si="0"/>
        <v>1</v>
      </c>
      <c r="K19" s="18" t="s">
        <v>61</v>
      </c>
      <c r="L19" s="18" t="s">
        <v>6</v>
      </c>
      <c r="M19" s="46"/>
      <c r="N19" s="23"/>
      <c r="O19" s="23"/>
      <c r="P19" s="45"/>
      <c r="Q19" s="23"/>
      <c r="R19" s="23"/>
      <c r="S19" s="45"/>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64">
        <f t="shared" si="1"/>
        <v>93479.92</v>
      </c>
      <c r="BB19" s="70">
        <f t="shared" si="2"/>
        <v>93479.92</v>
      </c>
      <c r="BC19" s="43" t="str">
        <f t="shared" si="3"/>
        <v>INR  Ninety Three Thousand Four Hundred &amp; Seventy Nine  and Paise Ninety Two Only</v>
      </c>
      <c r="IE19" s="22">
        <v>2</v>
      </c>
      <c r="IF19" s="22" t="s">
        <v>33</v>
      </c>
      <c r="IG19" s="22" t="s">
        <v>44</v>
      </c>
      <c r="IH19" s="22">
        <v>10</v>
      </c>
      <c r="II19" s="22" t="s">
        <v>37</v>
      </c>
    </row>
    <row r="20" spans="1:243" s="21" customFormat="1" ht="69" customHeight="1">
      <c r="A20" s="34">
        <v>1.07</v>
      </c>
      <c r="B20" s="71" t="s">
        <v>79</v>
      </c>
      <c r="C20" s="36" t="s">
        <v>45</v>
      </c>
      <c r="D20" s="62">
        <v>79.05</v>
      </c>
      <c r="E20" s="15" t="s">
        <v>80</v>
      </c>
      <c r="F20" s="63">
        <v>270.31</v>
      </c>
      <c r="G20" s="23"/>
      <c r="H20" s="23"/>
      <c r="I20" s="38" t="s">
        <v>38</v>
      </c>
      <c r="J20" s="17">
        <f t="shared" si="0"/>
        <v>1</v>
      </c>
      <c r="K20" s="18" t="s">
        <v>61</v>
      </c>
      <c r="L20" s="18" t="s">
        <v>6</v>
      </c>
      <c r="M20" s="46"/>
      <c r="N20" s="23"/>
      <c r="O20" s="23"/>
      <c r="P20" s="45"/>
      <c r="Q20" s="23"/>
      <c r="R20" s="23"/>
      <c r="S20" s="45"/>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64">
        <f t="shared" si="1"/>
        <v>21368.01</v>
      </c>
      <c r="BB20" s="70">
        <f t="shared" si="2"/>
        <v>21368.01</v>
      </c>
      <c r="BC20" s="43" t="str">
        <f t="shared" si="3"/>
        <v>INR  Twenty One Thousand Three Hundred &amp; Sixty Eight  and Paise One Only</v>
      </c>
      <c r="IE20" s="22">
        <v>3</v>
      </c>
      <c r="IF20" s="22" t="s">
        <v>46</v>
      </c>
      <c r="IG20" s="22" t="s">
        <v>47</v>
      </c>
      <c r="IH20" s="22">
        <v>10</v>
      </c>
      <c r="II20" s="22" t="s">
        <v>37</v>
      </c>
    </row>
    <row r="21" spans="1:243" s="21" customFormat="1" ht="102" customHeight="1">
      <c r="A21" s="34">
        <v>1.08</v>
      </c>
      <c r="B21" s="71" t="s">
        <v>81</v>
      </c>
      <c r="C21" s="36" t="s">
        <v>48</v>
      </c>
      <c r="D21" s="62">
        <v>0.9</v>
      </c>
      <c r="E21" s="15" t="s">
        <v>77</v>
      </c>
      <c r="F21" s="63">
        <v>4038.19</v>
      </c>
      <c r="G21" s="23"/>
      <c r="H21" s="23"/>
      <c r="I21" s="38" t="s">
        <v>38</v>
      </c>
      <c r="J21" s="17">
        <f t="shared" si="0"/>
        <v>1</v>
      </c>
      <c r="K21" s="18" t="s">
        <v>61</v>
      </c>
      <c r="L21" s="18" t="s">
        <v>6</v>
      </c>
      <c r="M21" s="46"/>
      <c r="N21" s="23"/>
      <c r="O21" s="23"/>
      <c r="P21" s="45"/>
      <c r="Q21" s="23"/>
      <c r="R21" s="23"/>
      <c r="S21" s="45"/>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64">
        <f t="shared" si="1"/>
        <v>3634.37</v>
      </c>
      <c r="BB21" s="70">
        <f t="shared" si="2"/>
        <v>3634.37</v>
      </c>
      <c r="BC21" s="43" t="str">
        <f t="shared" si="3"/>
        <v>INR  Three Thousand Six Hundred &amp; Thirty Four  and Paise Thirty Seven Only</v>
      </c>
      <c r="IE21" s="22">
        <v>1.01</v>
      </c>
      <c r="IF21" s="22" t="s">
        <v>39</v>
      </c>
      <c r="IG21" s="22" t="s">
        <v>34</v>
      </c>
      <c r="IH21" s="22">
        <v>123.223</v>
      </c>
      <c r="II21" s="22" t="s">
        <v>37</v>
      </c>
    </row>
    <row r="22" spans="1:243" s="21" customFormat="1" ht="70.5" customHeight="1">
      <c r="A22" s="34">
        <v>1.09</v>
      </c>
      <c r="B22" s="71" t="s">
        <v>82</v>
      </c>
      <c r="C22" s="36" t="s">
        <v>49</v>
      </c>
      <c r="D22" s="62">
        <v>4.92</v>
      </c>
      <c r="E22" s="15" t="s">
        <v>77</v>
      </c>
      <c r="F22" s="63">
        <v>3404.1</v>
      </c>
      <c r="G22" s="23"/>
      <c r="H22" s="23"/>
      <c r="I22" s="38" t="s">
        <v>38</v>
      </c>
      <c r="J22" s="17">
        <f t="shared" si="0"/>
        <v>1</v>
      </c>
      <c r="K22" s="18" t="s">
        <v>61</v>
      </c>
      <c r="L22" s="18" t="s">
        <v>6</v>
      </c>
      <c r="M22" s="46"/>
      <c r="N22" s="23"/>
      <c r="O22" s="23"/>
      <c r="P22" s="45"/>
      <c r="Q22" s="23"/>
      <c r="R22" s="23"/>
      <c r="S22" s="45"/>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7"/>
      <c r="AV22" s="40"/>
      <c r="AW22" s="40"/>
      <c r="AX22" s="40"/>
      <c r="AY22" s="40"/>
      <c r="AZ22" s="40"/>
      <c r="BA22" s="64">
        <f t="shared" si="1"/>
        <v>16748.17</v>
      </c>
      <c r="BB22" s="70">
        <f t="shared" si="2"/>
        <v>16748.17</v>
      </c>
      <c r="BC22" s="43" t="str">
        <f t="shared" si="3"/>
        <v>INR  Sixteen Thousand Seven Hundred &amp; Forty Eight  and Paise Seventeen Only</v>
      </c>
      <c r="IE22" s="22">
        <v>1.02</v>
      </c>
      <c r="IF22" s="22" t="s">
        <v>41</v>
      </c>
      <c r="IG22" s="22" t="s">
        <v>42</v>
      </c>
      <c r="IH22" s="22">
        <v>213</v>
      </c>
      <c r="II22" s="22" t="s">
        <v>37</v>
      </c>
    </row>
    <row r="23" spans="1:243" s="21" customFormat="1" ht="77.25" customHeight="1">
      <c r="A23" s="34">
        <v>1.1</v>
      </c>
      <c r="B23" s="71" t="s">
        <v>83</v>
      </c>
      <c r="C23" s="36" t="s">
        <v>50</v>
      </c>
      <c r="D23" s="62">
        <v>8.5</v>
      </c>
      <c r="E23" s="15" t="s">
        <v>77</v>
      </c>
      <c r="F23" s="63">
        <v>3437.43</v>
      </c>
      <c r="G23" s="23"/>
      <c r="H23" s="23"/>
      <c r="I23" s="38" t="s">
        <v>38</v>
      </c>
      <c r="J23" s="17">
        <f t="shared" si="0"/>
        <v>1</v>
      </c>
      <c r="K23" s="18" t="s">
        <v>61</v>
      </c>
      <c r="L23" s="18" t="s">
        <v>6</v>
      </c>
      <c r="M23" s="46"/>
      <c r="N23" s="23"/>
      <c r="O23" s="23"/>
      <c r="P23" s="45"/>
      <c r="Q23" s="23"/>
      <c r="R23" s="23"/>
      <c r="S23" s="45"/>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64">
        <f t="shared" si="1"/>
        <v>29218.16</v>
      </c>
      <c r="BB23" s="70">
        <f t="shared" si="2"/>
        <v>29218.16</v>
      </c>
      <c r="BC23" s="43" t="str">
        <f t="shared" si="3"/>
        <v>INR  Twenty Nine Thousand Two Hundred &amp; Eighteen  and Paise Sixteen Only</v>
      </c>
      <c r="IE23" s="22">
        <v>2</v>
      </c>
      <c r="IF23" s="22" t="s">
        <v>33</v>
      </c>
      <c r="IG23" s="22" t="s">
        <v>44</v>
      </c>
      <c r="IH23" s="22">
        <v>10</v>
      </c>
      <c r="II23" s="22" t="s">
        <v>37</v>
      </c>
    </row>
    <row r="24" spans="1:243" s="21" customFormat="1" ht="101.25" customHeight="1">
      <c r="A24" s="34">
        <v>1.11</v>
      </c>
      <c r="B24" s="71" t="s">
        <v>84</v>
      </c>
      <c r="C24" s="36" t="s">
        <v>51</v>
      </c>
      <c r="D24" s="62">
        <v>197.1</v>
      </c>
      <c r="E24" s="15" t="s">
        <v>75</v>
      </c>
      <c r="F24" s="63">
        <v>145.59</v>
      </c>
      <c r="G24" s="23"/>
      <c r="H24" s="23"/>
      <c r="I24" s="38" t="s">
        <v>38</v>
      </c>
      <c r="J24" s="17">
        <f t="shared" si="0"/>
        <v>1</v>
      </c>
      <c r="K24" s="18" t="s">
        <v>61</v>
      </c>
      <c r="L24" s="18" t="s">
        <v>6</v>
      </c>
      <c r="M24" s="46"/>
      <c r="N24" s="23"/>
      <c r="O24" s="23"/>
      <c r="P24" s="45"/>
      <c r="Q24" s="23"/>
      <c r="R24" s="23"/>
      <c r="S24" s="45"/>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64">
        <f t="shared" si="1"/>
        <v>28695.79</v>
      </c>
      <c r="BB24" s="70">
        <f t="shared" si="2"/>
        <v>28695.79</v>
      </c>
      <c r="BC24" s="43" t="str">
        <f t="shared" si="3"/>
        <v>INR  Twenty Eight Thousand Six Hundred &amp; Ninety Five  and Paise Seventy Nine Only</v>
      </c>
      <c r="IE24" s="22">
        <v>3</v>
      </c>
      <c r="IF24" s="22" t="s">
        <v>46</v>
      </c>
      <c r="IG24" s="22" t="s">
        <v>47</v>
      </c>
      <c r="IH24" s="22">
        <v>10</v>
      </c>
      <c r="II24" s="22" t="s">
        <v>37</v>
      </c>
    </row>
    <row r="25" spans="1:243" s="21" customFormat="1" ht="102.75" customHeight="1">
      <c r="A25" s="34">
        <v>1.12</v>
      </c>
      <c r="B25" s="71" t="s">
        <v>85</v>
      </c>
      <c r="C25" s="36" t="s">
        <v>52</v>
      </c>
      <c r="D25" s="62">
        <v>35.52</v>
      </c>
      <c r="E25" s="15" t="s">
        <v>75</v>
      </c>
      <c r="F25" s="63">
        <v>94.05</v>
      </c>
      <c r="G25" s="23"/>
      <c r="H25" s="23"/>
      <c r="I25" s="38" t="s">
        <v>38</v>
      </c>
      <c r="J25" s="17">
        <f t="shared" si="0"/>
        <v>1</v>
      </c>
      <c r="K25" s="18" t="s">
        <v>61</v>
      </c>
      <c r="L25" s="18" t="s">
        <v>6</v>
      </c>
      <c r="M25" s="46"/>
      <c r="N25" s="23"/>
      <c r="O25" s="23"/>
      <c r="P25" s="45"/>
      <c r="Q25" s="23"/>
      <c r="R25" s="23"/>
      <c r="S25" s="45"/>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64">
        <f t="shared" si="1"/>
        <v>3340.66</v>
      </c>
      <c r="BB25" s="70">
        <f t="shared" si="2"/>
        <v>3340.66</v>
      </c>
      <c r="BC25" s="43" t="str">
        <f t="shared" si="3"/>
        <v>INR  Three Thousand Three Hundred &amp; Forty  and Paise Sixty Six Only</v>
      </c>
      <c r="IE25" s="22">
        <v>1.01</v>
      </c>
      <c r="IF25" s="22" t="s">
        <v>39</v>
      </c>
      <c r="IG25" s="22" t="s">
        <v>34</v>
      </c>
      <c r="IH25" s="22">
        <v>123.223</v>
      </c>
      <c r="II25" s="22" t="s">
        <v>37</v>
      </c>
    </row>
    <row r="26" spans="1:243" s="21" customFormat="1" ht="54.75" customHeight="1">
      <c r="A26" s="34">
        <v>1.13</v>
      </c>
      <c r="B26" s="71" t="s">
        <v>86</v>
      </c>
      <c r="C26" s="36" t="s">
        <v>53</v>
      </c>
      <c r="D26" s="62">
        <v>533</v>
      </c>
      <c r="E26" s="15" t="s">
        <v>75</v>
      </c>
      <c r="F26" s="63">
        <v>40.43</v>
      </c>
      <c r="G26" s="23"/>
      <c r="H26" s="23"/>
      <c r="I26" s="38" t="s">
        <v>38</v>
      </c>
      <c r="J26" s="17">
        <f t="shared" si="0"/>
        <v>1</v>
      </c>
      <c r="K26" s="18" t="s">
        <v>61</v>
      </c>
      <c r="L26" s="18" t="s">
        <v>6</v>
      </c>
      <c r="M26" s="46"/>
      <c r="N26" s="23"/>
      <c r="O26" s="23"/>
      <c r="P26" s="45"/>
      <c r="Q26" s="23"/>
      <c r="R26" s="23"/>
      <c r="S26" s="45"/>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64">
        <f t="shared" si="1"/>
        <v>21549.19</v>
      </c>
      <c r="BB26" s="70">
        <f t="shared" si="2"/>
        <v>21549.19</v>
      </c>
      <c r="BC26" s="43" t="str">
        <f t="shared" si="3"/>
        <v>INR  Twenty One Thousand Five Hundred &amp; Forty Nine  and Paise Nineteen Only</v>
      </c>
      <c r="IE26" s="22">
        <v>1.02</v>
      </c>
      <c r="IF26" s="22" t="s">
        <v>41</v>
      </c>
      <c r="IG26" s="22" t="s">
        <v>42</v>
      </c>
      <c r="IH26" s="22">
        <v>213</v>
      </c>
      <c r="II26" s="22" t="s">
        <v>37</v>
      </c>
    </row>
    <row r="27" spans="1:243" s="21" customFormat="1" ht="54.75" customHeight="1">
      <c r="A27" s="34">
        <v>1.14</v>
      </c>
      <c r="B27" s="71" t="s">
        <v>87</v>
      </c>
      <c r="C27" s="36" t="s">
        <v>54</v>
      </c>
      <c r="D27" s="62">
        <v>533</v>
      </c>
      <c r="E27" s="15" t="s">
        <v>75</v>
      </c>
      <c r="F27" s="63">
        <v>52.12</v>
      </c>
      <c r="G27" s="23"/>
      <c r="H27" s="23"/>
      <c r="I27" s="38" t="s">
        <v>38</v>
      </c>
      <c r="J27" s="17">
        <f t="shared" si="0"/>
        <v>1</v>
      </c>
      <c r="K27" s="18" t="s">
        <v>61</v>
      </c>
      <c r="L27" s="18" t="s">
        <v>6</v>
      </c>
      <c r="M27" s="46"/>
      <c r="N27" s="23"/>
      <c r="O27" s="23"/>
      <c r="P27" s="45"/>
      <c r="Q27" s="23"/>
      <c r="R27" s="23"/>
      <c r="S27" s="45"/>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64">
        <f t="shared" si="1"/>
        <v>27779.96</v>
      </c>
      <c r="BB27" s="70">
        <f t="shared" si="2"/>
        <v>27779.96</v>
      </c>
      <c r="BC27" s="43" t="str">
        <f t="shared" si="3"/>
        <v>INR  Twenty Seven Thousand Seven Hundred &amp; Seventy Nine  and Paise Ninety Six Only</v>
      </c>
      <c r="IE27" s="22">
        <v>2</v>
      </c>
      <c r="IF27" s="22" t="s">
        <v>33</v>
      </c>
      <c r="IG27" s="22" t="s">
        <v>44</v>
      </c>
      <c r="IH27" s="22">
        <v>10</v>
      </c>
      <c r="II27" s="22" t="s">
        <v>37</v>
      </c>
    </row>
    <row r="28" spans="1:243" s="21" customFormat="1" ht="71.25" customHeight="1">
      <c r="A28" s="34">
        <v>1.15</v>
      </c>
      <c r="B28" s="71" t="s">
        <v>88</v>
      </c>
      <c r="C28" s="36" t="s">
        <v>55</v>
      </c>
      <c r="D28" s="62">
        <v>123.8</v>
      </c>
      <c r="E28" s="15" t="s">
        <v>75</v>
      </c>
      <c r="F28" s="63">
        <v>88.14</v>
      </c>
      <c r="G28" s="23"/>
      <c r="H28" s="23"/>
      <c r="I28" s="38" t="s">
        <v>38</v>
      </c>
      <c r="J28" s="17">
        <f aca="true" t="shared" si="4" ref="J28:J35">IF(I28="Less(-)",-1,1)</f>
        <v>1</v>
      </c>
      <c r="K28" s="18" t="s">
        <v>61</v>
      </c>
      <c r="L28" s="18" t="s">
        <v>6</v>
      </c>
      <c r="M28" s="46"/>
      <c r="N28" s="23"/>
      <c r="O28" s="23"/>
      <c r="P28" s="45"/>
      <c r="Q28" s="23"/>
      <c r="R28" s="23"/>
      <c r="S28" s="45"/>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64">
        <f>total_amount_ba($B$2,$D$2,D28,F28,J28,K28,M28)</f>
        <v>10911.73</v>
      </c>
      <c r="BB28" s="70">
        <f t="shared" si="2"/>
        <v>10911.73</v>
      </c>
      <c r="BC28" s="43" t="str">
        <f t="shared" si="3"/>
        <v>INR  Ten Thousand Nine Hundred &amp; Eleven  and Paise Seventy Three Only</v>
      </c>
      <c r="IE28" s="22">
        <v>1.01</v>
      </c>
      <c r="IF28" s="22" t="s">
        <v>39</v>
      </c>
      <c r="IG28" s="22" t="s">
        <v>34</v>
      </c>
      <c r="IH28" s="22">
        <v>123.223</v>
      </c>
      <c r="II28" s="22" t="s">
        <v>37</v>
      </c>
    </row>
    <row r="29" spans="1:243" s="21" customFormat="1" ht="79.5" customHeight="1">
      <c r="A29" s="34">
        <v>1.16</v>
      </c>
      <c r="B29" s="71" t="s">
        <v>89</v>
      </c>
      <c r="C29" s="36" t="s">
        <v>56</v>
      </c>
      <c r="D29" s="62">
        <v>49.5</v>
      </c>
      <c r="E29" s="15" t="s">
        <v>77</v>
      </c>
      <c r="F29" s="63">
        <v>3515.22</v>
      </c>
      <c r="G29" s="23"/>
      <c r="H29" s="23"/>
      <c r="I29" s="38" t="s">
        <v>38</v>
      </c>
      <c r="J29" s="17">
        <f t="shared" si="4"/>
        <v>1</v>
      </c>
      <c r="K29" s="18" t="s">
        <v>61</v>
      </c>
      <c r="L29" s="18" t="s">
        <v>6</v>
      </c>
      <c r="M29" s="46"/>
      <c r="N29" s="23"/>
      <c r="O29" s="23"/>
      <c r="P29" s="45"/>
      <c r="Q29" s="23"/>
      <c r="R29" s="23"/>
      <c r="S29" s="45"/>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64">
        <f>total_amount_ba($B$2,$D$2,D29,F29,J29,K29,M29)</f>
        <v>174003.39</v>
      </c>
      <c r="BB29" s="70">
        <f>BA29+SUM(N29:AZ29)</f>
        <v>174003.39</v>
      </c>
      <c r="BC29" s="43" t="str">
        <f t="shared" si="3"/>
        <v>INR  One Lakh Seventy Four Thousand  &amp;Three  and Paise Thirty Nine Only</v>
      </c>
      <c r="IE29" s="22">
        <v>1.02</v>
      </c>
      <c r="IF29" s="22" t="s">
        <v>41</v>
      </c>
      <c r="IG29" s="22" t="s">
        <v>42</v>
      </c>
      <c r="IH29" s="22">
        <v>213</v>
      </c>
      <c r="II29" s="22" t="s">
        <v>37</v>
      </c>
    </row>
    <row r="30" spans="1:243" s="21" customFormat="1" ht="63" customHeight="1">
      <c r="A30" s="34">
        <v>1.17</v>
      </c>
      <c r="B30" s="71" t="s">
        <v>90</v>
      </c>
      <c r="C30" s="36" t="s">
        <v>57</v>
      </c>
      <c r="D30" s="62">
        <v>0.5</v>
      </c>
      <c r="E30" s="15" t="s">
        <v>77</v>
      </c>
      <c r="F30" s="63">
        <v>4618.65</v>
      </c>
      <c r="G30" s="23"/>
      <c r="H30" s="23"/>
      <c r="I30" s="38" t="s">
        <v>38</v>
      </c>
      <c r="J30" s="17">
        <f t="shared" si="4"/>
        <v>1</v>
      </c>
      <c r="K30" s="18" t="s">
        <v>61</v>
      </c>
      <c r="L30" s="18" t="s">
        <v>6</v>
      </c>
      <c r="M30" s="46"/>
      <c r="N30" s="23"/>
      <c r="O30" s="23"/>
      <c r="P30" s="45"/>
      <c r="Q30" s="23"/>
      <c r="R30" s="23"/>
      <c r="S30" s="45"/>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64">
        <f>total_amount_ba($B$2,$D$2,D30,F30,J30,K30,M30)</f>
        <v>2309.33</v>
      </c>
      <c r="BB30" s="70">
        <f>BA30+SUM(N30:AZ30)</f>
        <v>2309.33</v>
      </c>
      <c r="BC30" s="43" t="str">
        <f t="shared" si="3"/>
        <v>INR  Two Thousand Three Hundred &amp; Nine  and Paise Thirty Three Only</v>
      </c>
      <c r="IE30" s="22"/>
      <c r="IF30" s="22"/>
      <c r="IG30" s="22"/>
      <c r="IH30" s="22"/>
      <c r="II30" s="22"/>
    </row>
    <row r="31" spans="1:243" s="21" customFormat="1" ht="167.25" customHeight="1">
      <c r="A31" s="34">
        <v>1.18</v>
      </c>
      <c r="B31" s="71" t="s">
        <v>91</v>
      </c>
      <c r="C31" s="36" t="s">
        <v>160</v>
      </c>
      <c r="D31" s="62">
        <v>20</v>
      </c>
      <c r="E31" s="15" t="s">
        <v>75</v>
      </c>
      <c r="F31" s="63">
        <v>327.26</v>
      </c>
      <c r="G31" s="23"/>
      <c r="H31" s="23"/>
      <c r="I31" s="38" t="s">
        <v>38</v>
      </c>
      <c r="J31" s="17">
        <f t="shared" si="4"/>
        <v>1</v>
      </c>
      <c r="K31" s="18" t="s">
        <v>61</v>
      </c>
      <c r="L31" s="18" t="s">
        <v>6</v>
      </c>
      <c r="M31" s="46"/>
      <c r="N31" s="23"/>
      <c r="O31" s="23"/>
      <c r="P31" s="45"/>
      <c r="Q31" s="23"/>
      <c r="R31" s="23"/>
      <c r="S31" s="45"/>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64">
        <f aca="true" t="shared" si="5" ref="BA31:BA95">total_amount_ba($B$2,$D$2,D31,F31,J31,K31,M31)</f>
        <v>6545.2</v>
      </c>
      <c r="BB31" s="70">
        <f aca="true" t="shared" si="6" ref="BB31:BB95">BA31+SUM(N31:AZ31)</f>
        <v>6545.2</v>
      </c>
      <c r="BC31" s="43" t="str">
        <f t="shared" si="3"/>
        <v>INR  Six Thousand Five Hundred &amp; Forty Five  and Paise Twenty Only</v>
      </c>
      <c r="IE31" s="22"/>
      <c r="IF31" s="22"/>
      <c r="IG31" s="22"/>
      <c r="IH31" s="22"/>
      <c r="II31" s="22"/>
    </row>
    <row r="32" spans="1:243" s="21" customFormat="1" ht="177" customHeight="1">
      <c r="A32" s="34">
        <v>1.19</v>
      </c>
      <c r="B32" s="71" t="s">
        <v>92</v>
      </c>
      <c r="C32" s="36" t="s">
        <v>161</v>
      </c>
      <c r="D32" s="62">
        <v>1.5</v>
      </c>
      <c r="E32" s="15" t="s">
        <v>77</v>
      </c>
      <c r="F32" s="63">
        <v>3960.6</v>
      </c>
      <c r="G32" s="23"/>
      <c r="H32" s="23"/>
      <c r="I32" s="38" t="s">
        <v>38</v>
      </c>
      <c r="J32" s="17">
        <f t="shared" si="4"/>
        <v>1</v>
      </c>
      <c r="K32" s="18" t="s">
        <v>61</v>
      </c>
      <c r="L32" s="18" t="s">
        <v>6</v>
      </c>
      <c r="M32" s="46"/>
      <c r="N32" s="23"/>
      <c r="O32" s="23"/>
      <c r="P32" s="45"/>
      <c r="Q32" s="23"/>
      <c r="R32" s="23"/>
      <c r="S32" s="45"/>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64">
        <f t="shared" si="5"/>
        <v>5940.9</v>
      </c>
      <c r="BB32" s="70">
        <f t="shared" si="6"/>
        <v>5940.9</v>
      </c>
      <c r="BC32" s="43" t="str">
        <f t="shared" si="3"/>
        <v>INR  Five Thousand Nine Hundred &amp; Forty  and Paise Ninety Only</v>
      </c>
      <c r="IE32" s="22"/>
      <c r="IF32" s="22"/>
      <c r="IG32" s="22"/>
      <c r="IH32" s="22"/>
      <c r="II32" s="22"/>
    </row>
    <row r="33" spans="1:243" s="21" customFormat="1" ht="126.75" customHeight="1">
      <c r="A33" s="34">
        <v>1.2</v>
      </c>
      <c r="B33" s="71" t="s">
        <v>71</v>
      </c>
      <c r="C33" s="36" t="s">
        <v>162</v>
      </c>
      <c r="D33" s="62">
        <v>1.2</v>
      </c>
      <c r="E33" s="15" t="s">
        <v>93</v>
      </c>
      <c r="F33" s="63">
        <v>6414.73</v>
      </c>
      <c r="G33" s="23"/>
      <c r="H33" s="23"/>
      <c r="I33" s="38" t="s">
        <v>38</v>
      </c>
      <c r="J33" s="17">
        <f t="shared" si="4"/>
        <v>1</v>
      </c>
      <c r="K33" s="18" t="s">
        <v>61</v>
      </c>
      <c r="L33" s="18" t="s">
        <v>6</v>
      </c>
      <c r="M33" s="46"/>
      <c r="N33" s="23"/>
      <c r="O33" s="23"/>
      <c r="P33" s="45"/>
      <c r="Q33" s="23"/>
      <c r="R33" s="23"/>
      <c r="S33" s="45"/>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64">
        <f t="shared" si="5"/>
        <v>7697.68</v>
      </c>
      <c r="BB33" s="70">
        <f t="shared" si="6"/>
        <v>7697.68</v>
      </c>
      <c r="BC33" s="43" t="str">
        <f t="shared" si="3"/>
        <v>INR  Seven Thousand Six Hundred &amp; Ninety Seven  and Paise Sixty Eight Only</v>
      </c>
      <c r="IE33" s="22"/>
      <c r="IF33" s="22"/>
      <c r="IG33" s="22"/>
      <c r="IH33" s="22"/>
      <c r="II33" s="22"/>
    </row>
    <row r="34" spans="1:243" s="21" customFormat="1" ht="114.75" customHeight="1">
      <c r="A34" s="34">
        <v>1.21</v>
      </c>
      <c r="B34" s="71" t="s">
        <v>94</v>
      </c>
      <c r="C34" s="36" t="s">
        <v>163</v>
      </c>
      <c r="D34" s="62">
        <v>184</v>
      </c>
      <c r="E34" s="15" t="s">
        <v>77</v>
      </c>
      <c r="F34" s="63">
        <v>594.2</v>
      </c>
      <c r="G34" s="23"/>
      <c r="H34" s="23"/>
      <c r="I34" s="38" t="s">
        <v>38</v>
      </c>
      <c r="J34" s="17">
        <f t="shared" si="4"/>
        <v>1</v>
      </c>
      <c r="K34" s="18" t="s">
        <v>61</v>
      </c>
      <c r="L34" s="18" t="s">
        <v>6</v>
      </c>
      <c r="M34" s="46"/>
      <c r="N34" s="23"/>
      <c r="O34" s="23"/>
      <c r="P34" s="45"/>
      <c r="Q34" s="23"/>
      <c r="R34" s="23"/>
      <c r="S34" s="45"/>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64">
        <f t="shared" si="5"/>
        <v>109332.8</v>
      </c>
      <c r="BB34" s="70">
        <f t="shared" si="6"/>
        <v>109332.8</v>
      </c>
      <c r="BC34" s="43" t="str">
        <f t="shared" si="3"/>
        <v>INR  One Lakh Nine Thousand Three Hundred &amp; Thirty Two  and Paise Eighty Only</v>
      </c>
      <c r="IE34" s="22"/>
      <c r="IF34" s="22"/>
      <c r="IG34" s="22"/>
      <c r="IH34" s="22"/>
      <c r="II34" s="22"/>
    </row>
    <row r="35" spans="1:243" s="21" customFormat="1" ht="93" customHeight="1">
      <c r="A35" s="34">
        <v>1.22</v>
      </c>
      <c r="B35" s="71" t="s">
        <v>95</v>
      </c>
      <c r="C35" s="36" t="s">
        <v>164</v>
      </c>
      <c r="D35" s="62">
        <v>555</v>
      </c>
      <c r="E35" s="15" t="s">
        <v>96</v>
      </c>
      <c r="F35" s="63">
        <v>385.71</v>
      </c>
      <c r="G35" s="23"/>
      <c r="H35" s="23"/>
      <c r="I35" s="38" t="s">
        <v>38</v>
      </c>
      <c r="J35" s="17">
        <f t="shared" si="4"/>
        <v>1</v>
      </c>
      <c r="K35" s="18" t="s">
        <v>61</v>
      </c>
      <c r="L35" s="18" t="s">
        <v>6</v>
      </c>
      <c r="M35" s="46"/>
      <c r="N35" s="23"/>
      <c r="O35" s="23"/>
      <c r="P35" s="45"/>
      <c r="Q35" s="23"/>
      <c r="R35" s="23"/>
      <c r="S35" s="45"/>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64">
        <f t="shared" si="5"/>
        <v>214069.05</v>
      </c>
      <c r="BB35" s="70">
        <f t="shared" si="6"/>
        <v>214069.05</v>
      </c>
      <c r="BC35" s="43" t="str">
        <f t="shared" si="3"/>
        <v>INR  Two Lakh Fourteen Thousand  &amp;Sixty Nine  and Paise Five Only</v>
      </c>
      <c r="IE35" s="22"/>
      <c r="IF35" s="22"/>
      <c r="IG35" s="22"/>
      <c r="IH35" s="22"/>
      <c r="II35" s="22"/>
    </row>
    <row r="36" spans="1:243" s="21" customFormat="1" ht="45" customHeight="1">
      <c r="A36" s="34">
        <v>1.23</v>
      </c>
      <c r="B36" s="71" t="s">
        <v>97</v>
      </c>
      <c r="C36" s="36" t="s">
        <v>165</v>
      </c>
      <c r="D36" s="37"/>
      <c r="E36" s="15"/>
      <c r="F36" s="38"/>
      <c r="G36" s="16"/>
      <c r="H36" s="16"/>
      <c r="I36" s="38"/>
      <c r="J36" s="17"/>
      <c r="K36" s="18"/>
      <c r="L36" s="18"/>
      <c r="M36" s="19"/>
      <c r="N36" s="20"/>
      <c r="O36" s="20"/>
      <c r="P36" s="39"/>
      <c r="Q36" s="20"/>
      <c r="R36" s="20"/>
      <c r="S36" s="39"/>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1"/>
      <c r="BB36" s="42"/>
      <c r="BC36" s="43"/>
      <c r="IE36" s="22"/>
      <c r="IF36" s="22"/>
      <c r="IG36" s="22"/>
      <c r="IH36" s="22"/>
      <c r="II36" s="22"/>
    </row>
    <row r="37" spans="1:243" s="21" customFormat="1" ht="16.5" customHeight="1">
      <c r="A37" s="34">
        <v>1.24</v>
      </c>
      <c r="B37" s="71" t="s">
        <v>98</v>
      </c>
      <c r="C37" s="36" t="s">
        <v>166</v>
      </c>
      <c r="D37" s="62">
        <v>75</v>
      </c>
      <c r="E37" s="15" t="s">
        <v>75</v>
      </c>
      <c r="F37" s="63">
        <v>881.25</v>
      </c>
      <c r="G37" s="23"/>
      <c r="H37" s="23"/>
      <c r="I37" s="38" t="s">
        <v>38</v>
      </c>
      <c r="J37" s="17">
        <v>1</v>
      </c>
      <c r="K37" s="18" t="s">
        <v>61</v>
      </c>
      <c r="L37" s="18" t="s">
        <v>6</v>
      </c>
      <c r="M37" s="46"/>
      <c r="N37" s="23"/>
      <c r="O37" s="23"/>
      <c r="P37" s="45"/>
      <c r="Q37" s="23"/>
      <c r="R37" s="23"/>
      <c r="S37" s="45"/>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64">
        <f t="shared" si="5"/>
        <v>66093.75</v>
      </c>
      <c r="BB37" s="70">
        <f t="shared" si="6"/>
        <v>66093.75</v>
      </c>
      <c r="BC37" s="43" t="str">
        <f t="shared" si="3"/>
        <v>INR  Sixty Six Thousand  &amp;Ninety Three  and Paise Seventy Five Only</v>
      </c>
      <c r="IE37" s="22"/>
      <c r="IF37" s="22"/>
      <c r="IG37" s="22"/>
      <c r="IH37" s="22"/>
      <c r="II37" s="22"/>
    </row>
    <row r="38" spans="1:243" s="21" customFormat="1" ht="16.5" customHeight="1">
      <c r="A38" s="34">
        <v>1.25</v>
      </c>
      <c r="B38" s="71" t="s">
        <v>99</v>
      </c>
      <c r="C38" s="36" t="s">
        <v>167</v>
      </c>
      <c r="D38" s="62">
        <v>2.1</v>
      </c>
      <c r="E38" s="15" t="s">
        <v>75</v>
      </c>
      <c r="F38" s="63">
        <v>835.33</v>
      </c>
      <c r="G38" s="23"/>
      <c r="H38" s="23"/>
      <c r="I38" s="38" t="s">
        <v>38</v>
      </c>
      <c r="J38" s="17">
        <v>1</v>
      </c>
      <c r="K38" s="18" t="s">
        <v>61</v>
      </c>
      <c r="L38" s="18" t="s">
        <v>6</v>
      </c>
      <c r="M38" s="46"/>
      <c r="N38" s="23"/>
      <c r="O38" s="23"/>
      <c r="P38" s="45"/>
      <c r="Q38" s="23"/>
      <c r="R38" s="23"/>
      <c r="S38" s="45"/>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64">
        <f t="shared" si="5"/>
        <v>1754.19</v>
      </c>
      <c r="BB38" s="70">
        <f t="shared" si="6"/>
        <v>1754.19</v>
      </c>
      <c r="BC38" s="43" t="str">
        <f t="shared" si="3"/>
        <v>INR  One Thousand Seven Hundred &amp; Fifty Four  and Paise Nineteen Only</v>
      </c>
      <c r="IE38" s="22"/>
      <c r="IF38" s="22"/>
      <c r="IG38" s="22"/>
      <c r="IH38" s="22"/>
      <c r="II38" s="22"/>
    </row>
    <row r="39" spans="1:243" s="21" customFormat="1" ht="63" customHeight="1">
      <c r="A39" s="34">
        <v>1.26</v>
      </c>
      <c r="B39" s="71" t="s">
        <v>100</v>
      </c>
      <c r="C39" s="36" t="s">
        <v>168</v>
      </c>
      <c r="D39" s="62">
        <v>79</v>
      </c>
      <c r="E39" s="15" t="s">
        <v>101</v>
      </c>
      <c r="F39" s="63">
        <v>68</v>
      </c>
      <c r="G39" s="23"/>
      <c r="H39" s="23"/>
      <c r="I39" s="38" t="s">
        <v>38</v>
      </c>
      <c r="J39" s="17">
        <v>1</v>
      </c>
      <c r="K39" s="18" t="s">
        <v>61</v>
      </c>
      <c r="L39" s="18" t="s">
        <v>6</v>
      </c>
      <c r="M39" s="46"/>
      <c r="N39" s="23"/>
      <c r="O39" s="23"/>
      <c r="P39" s="45"/>
      <c r="Q39" s="23"/>
      <c r="R39" s="23"/>
      <c r="S39" s="45"/>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64">
        <f t="shared" si="5"/>
        <v>5372</v>
      </c>
      <c r="BB39" s="70">
        <f t="shared" si="6"/>
        <v>5372</v>
      </c>
      <c r="BC39" s="43" t="str">
        <f t="shared" si="3"/>
        <v>INR  Five Thousand Three Hundred &amp; Seventy Two  Only</v>
      </c>
      <c r="IE39" s="22"/>
      <c r="IF39" s="22"/>
      <c r="IG39" s="22"/>
      <c r="IH39" s="22"/>
      <c r="II39" s="22"/>
    </row>
    <row r="40" spans="1:243" s="21" customFormat="1" ht="36.75" customHeight="1">
      <c r="A40" s="34">
        <v>1.27</v>
      </c>
      <c r="B40" s="71" t="s">
        <v>102</v>
      </c>
      <c r="C40" s="36" t="s">
        <v>169</v>
      </c>
      <c r="D40" s="62">
        <v>6</v>
      </c>
      <c r="E40" s="15" t="s">
        <v>75</v>
      </c>
      <c r="F40" s="63">
        <v>216.23</v>
      </c>
      <c r="G40" s="23"/>
      <c r="H40" s="23"/>
      <c r="I40" s="38" t="s">
        <v>38</v>
      </c>
      <c r="J40" s="17">
        <v>1</v>
      </c>
      <c r="K40" s="18" t="s">
        <v>61</v>
      </c>
      <c r="L40" s="18" t="s">
        <v>6</v>
      </c>
      <c r="M40" s="46"/>
      <c r="N40" s="23"/>
      <c r="O40" s="23"/>
      <c r="P40" s="45"/>
      <c r="Q40" s="23"/>
      <c r="R40" s="23"/>
      <c r="S40" s="45"/>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64">
        <f t="shared" si="5"/>
        <v>1297.38</v>
      </c>
      <c r="BB40" s="70">
        <f t="shared" si="6"/>
        <v>1297.38</v>
      </c>
      <c r="BC40" s="43" t="str">
        <f t="shared" si="3"/>
        <v>INR  One Thousand Two Hundred &amp; Ninety Seven  and Paise Thirty Eight Only</v>
      </c>
      <c r="IE40" s="22"/>
      <c r="IF40" s="22"/>
      <c r="IG40" s="22"/>
      <c r="IH40" s="22"/>
      <c r="II40" s="22"/>
    </row>
    <row r="41" spans="1:243" s="21" customFormat="1" ht="27.75" customHeight="1">
      <c r="A41" s="34">
        <v>1.28</v>
      </c>
      <c r="B41" s="71" t="s">
        <v>72</v>
      </c>
      <c r="C41" s="36" t="s">
        <v>170</v>
      </c>
      <c r="D41" s="62">
        <v>63.52</v>
      </c>
      <c r="E41" s="15" t="s">
        <v>75</v>
      </c>
      <c r="F41" s="63">
        <v>24.2</v>
      </c>
      <c r="G41" s="23"/>
      <c r="H41" s="23"/>
      <c r="I41" s="38" t="s">
        <v>38</v>
      </c>
      <c r="J41" s="17">
        <v>1</v>
      </c>
      <c r="K41" s="18" t="s">
        <v>61</v>
      </c>
      <c r="L41" s="18" t="s">
        <v>6</v>
      </c>
      <c r="M41" s="46"/>
      <c r="N41" s="23"/>
      <c r="O41" s="23"/>
      <c r="P41" s="45"/>
      <c r="Q41" s="23"/>
      <c r="R41" s="23"/>
      <c r="S41" s="45"/>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64">
        <f t="shared" si="5"/>
        <v>1537.18</v>
      </c>
      <c r="BB41" s="70">
        <f t="shared" si="6"/>
        <v>1537.18</v>
      </c>
      <c r="BC41" s="43" t="str">
        <f t="shared" si="3"/>
        <v>INR  One Thousand Five Hundred &amp; Thirty Seven  and Paise Eighteen Only</v>
      </c>
      <c r="IE41" s="22"/>
      <c r="IF41" s="22"/>
      <c r="IG41" s="22"/>
      <c r="IH41" s="22"/>
      <c r="II41" s="22"/>
    </row>
    <row r="42" spans="1:243" s="21" customFormat="1" ht="66.75" customHeight="1">
      <c r="A42" s="34">
        <v>1.29</v>
      </c>
      <c r="B42" s="71" t="s">
        <v>103</v>
      </c>
      <c r="C42" s="36" t="s">
        <v>171</v>
      </c>
      <c r="D42" s="62">
        <v>10</v>
      </c>
      <c r="E42" s="15" t="s">
        <v>37</v>
      </c>
      <c r="F42" s="63">
        <v>18300</v>
      </c>
      <c r="G42" s="23"/>
      <c r="H42" s="23"/>
      <c r="I42" s="38" t="s">
        <v>38</v>
      </c>
      <c r="J42" s="17">
        <v>1</v>
      </c>
      <c r="K42" s="18" t="s">
        <v>61</v>
      </c>
      <c r="L42" s="18" t="s">
        <v>6</v>
      </c>
      <c r="M42" s="46"/>
      <c r="N42" s="23"/>
      <c r="O42" s="23"/>
      <c r="P42" s="45"/>
      <c r="Q42" s="23"/>
      <c r="R42" s="23"/>
      <c r="S42" s="45"/>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64">
        <f t="shared" si="5"/>
        <v>183000</v>
      </c>
      <c r="BB42" s="70">
        <f t="shared" si="6"/>
        <v>183000</v>
      </c>
      <c r="BC42" s="43" t="str">
        <f t="shared" si="3"/>
        <v>INR  One Lakh Eighty Three Thousand    Only</v>
      </c>
      <c r="IE42" s="22"/>
      <c r="IF42" s="22"/>
      <c r="IG42" s="22"/>
      <c r="IH42" s="22"/>
      <c r="II42" s="22"/>
    </row>
    <row r="43" spans="1:243" s="21" customFormat="1" ht="172.5" customHeight="1">
      <c r="A43" s="34">
        <v>1.3</v>
      </c>
      <c r="B43" s="71" t="s">
        <v>104</v>
      </c>
      <c r="C43" s="36" t="s">
        <v>172</v>
      </c>
      <c r="D43" s="62"/>
      <c r="E43" s="15"/>
      <c r="F43" s="63"/>
      <c r="G43" s="23"/>
      <c r="H43" s="23"/>
      <c r="I43" s="38"/>
      <c r="J43" s="17"/>
      <c r="K43" s="18"/>
      <c r="L43" s="18"/>
      <c r="M43" s="19"/>
      <c r="N43" s="23"/>
      <c r="O43" s="23"/>
      <c r="P43" s="45"/>
      <c r="Q43" s="23"/>
      <c r="R43" s="23"/>
      <c r="S43" s="45"/>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64"/>
      <c r="BB43" s="70"/>
      <c r="BC43" s="43"/>
      <c r="IE43" s="22"/>
      <c r="IF43" s="22"/>
      <c r="IG43" s="22"/>
      <c r="IH43" s="22"/>
      <c r="II43" s="22"/>
    </row>
    <row r="44" spans="1:243" s="21" customFormat="1" ht="16.5" customHeight="1">
      <c r="A44" s="34">
        <v>1.31</v>
      </c>
      <c r="B44" s="71" t="s">
        <v>105</v>
      </c>
      <c r="C44" s="36" t="s">
        <v>173</v>
      </c>
      <c r="D44" s="62">
        <v>420</v>
      </c>
      <c r="E44" s="15" t="s">
        <v>75</v>
      </c>
      <c r="F44" s="63">
        <v>572.17</v>
      </c>
      <c r="G44" s="23"/>
      <c r="H44" s="23"/>
      <c r="I44" s="38" t="s">
        <v>38</v>
      </c>
      <c r="J44" s="17">
        <v>1</v>
      </c>
      <c r="K44" s="18" t="s">
        <v>61</v>
      </c>
      <c r="L44" s="18" t="s">
        <v>6</v>
      </c>
      <c r="M44" s="46"/>
      <c r="N44" s="23"/>
      <c r="O44" s="23"/>
      <c r="P44" s="45"/>
      <c r="Q44" s="23"/>
      <c r="R44" s="23"/>
      <c r="S44" s="45"/>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64">
        <f t="shared" si="5"/>
        <v>240311.4</v>
      </c>
      <c r="BB44" s="70">
        <f t="shared" si="6"/>
        <v>240311.4</v>
      </c>
      <c r="BC44" s="43" t="str">
        <f t="shared" si="3"/>
        <v>INR  Two Lakh Forty Thousand Three Hundred &amp; Eleven  and Paise Forty Only</v>
      </c>
      <c r="IE44" s="22"/>
      <c r="IF44" s="22"/>
      <c r="IG44" s="22"/>
      <c r="IH44" s="22"/>
      <c r="II44" s="22"/>
    </row>
    <row r="45" spans="1:243" s="21" customFormat="1" ht="117" customHeight="1">
      <c r="A45" s="34">
        <v>1.32</v>
      </c>
      <c r="B45" s="71" t="s">
        <v>106</v>
      </c>
      <c r="C45" s="36" t="s">
        <v>174</v>
      </c>
      <c r="D45" s="62">
        <v>220</v>
      </c>
      <c r="E45" s="15" t="s">
        <v>75</v>
      </c>
      <c r="F45" s="63">
        <v>1097</v>
      </c>
      <c r="G45" s="23"/>
      <c r="H45" s="23"/>
      <c r="I45" s="38" t="s">
        <v>38</v>
      </c>
      <c r="J45" s="17">
        <v>1</v>
      </c>
      <c r="K45" s="18" t="s">
        <v>61</v>
      </c>
      <c r="L45" s="18" t="s">
        <v>6</v>
      </c>
      <c r="M45" s="46"/>
      <c r="N45" s="23"/>
      <c r="O45" s="23"/>
      <c r="P45" s="45"/>
      <c r="Q45" s="23"/>
      <c r="R45" s="23"/>
      <c r="S45" s="45"/>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64">
        <f t="shared" si="5"/>
        <v>241340</v>
      </c>
      <c r="BB45" s="70">
        <f t="shared" si="6"/>
        <v>241340</v>
      </c>
      <c r="BC45" s="43" t="str">
        <f t="shared" si="3"/>
        <v>INR  Two Lakh Forty One Thousand Three Hundred &amp; Forty  Only</v>
      </c>
      <c r="IE45" s="22"/>
      <c r="IF45" s="22"/>
      <c r="IG45" s="22"/>
      <c r="IH45" s="22"/>
      <c r="II45" s="22"/>
    </row>
    <row r="46" spans="1:243" s="21" customFormat="1" ht="78.75" customHeight="1">
      <c r="A46" s="34">
        <v>1.33</v>
      </c>
      <c r="B46" s="71" t="s">
        <v>107</v>
      </c>
      <c r="C46" s="36" t="s">
        <v>175</v>
      </c>
      <c r="D46" s="62">
        <v>170</v>
      </c>
      <c r="E46" s="15" t="s">
        <v>75</v>
      </c>
      <c r="F46" s="63">
        <v>1679.52</v>
      </c>
      <c r="G46" s="23"/>
      <c r="H46" s="23"/>
      <c r="I46" s="38" t="s">
        <v>38</v>
      </c>
      <c r="J46" s="17">
        <v>1</v>
      </c>
      <c r="K46" s="18" t="s">
        <v>61</v>
      </c>
      <c r="L46" s="18" t="s">
        <v>6</v>
      </c>
      <c r="M46" s="46"/>
      <c r="N46" s="23"/>
      <c r="O46" s="23"/>
      <c r="P46" s="45"/>
      <c r="Q46" s="23"/>
      <c r="R46" s="23"/>
      <c r="S46" s="45"/>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64">
        <f t="shared" si="5"/>
        <v>285518.4</v>
      </c>
      <c r="BB46" s="70">
        <f t="shared" si="6"/>
        <v>285518.4</v>
      </c>
      <c r="BC46" s="43" t="str">
        <f t="shared" si="3"/>
        <v>INR  Two Lakh Eighty Five Thousand Five Hundred &amp; Eighteen  and Paise Forty Only</v>
      </c>
      <c r="IE46" s="22"/>
      <c r="IF46" s="22"/>
      <c r="IG46" s="22"/>
      <c r="IH46" s="22"/>
      <c r="II46" s="22"/>
    </row>
    <row r="47" spans="1:243" s="21" customFormat="1" ht="76.5" customHeight="1">
      <c r="A47" s="34">
        <v>1.34</v>
      </c>
      <c r="B47" s="71" t="s">
        <v>108</v>
      </c>
      <c r="C47" s="36" t="s">
        <v>176</v>
      </c>
      <c r="D47" s="62">
        <v>65</v>
      </c>
      <c r="E47" s="15" t="s">
        <v>75</v>
      </c>
      <c r="F47" s="63">
        <v>2486.74</v>
      </c>
      <c r="G47" s="23"/>
      <c r="H47" s="23"/>
      <c r="I47" s="38" t="s">
        <v>38</v>
      </c>
      <c r="J47" s="17">
        <v>1</v>
      </c>
      <c r="K47" s="18" t="s">
        <v>61</v>
      </c>
      <c r="L47" s="18" t="s">
        <v>6</v>
      </c>
      <c r="M47" s="46"/>
      <c r="N47" s="23"/>
      <c r="O47" s="23"/>
      <c r="P47" s="45"/>
      <c r="Q47" s="23"/>
      <c r="R47" s="23"/>
      <c r="S47" s="45"/>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64">
        <f t="shared" si="5"/>
        <v>161638.1</v>
      </c>
      <c r="BB47" s="70">
        <f t="shared" si="6"/>
        <v>161638.1</v>
      </c>
      <c r="BC47" s="43" t="str">
        <f t="shared" si="3"/>
        <v>INR  One Lakh Sixty One Thousand Six Hundred &amp; Thirty Eight  and Paise Ten Only</v>
      </c>
      <c r="IE47" s="22"/>
      <c r="IF47" s="22"/>
      <c r="IG47" s="22"/>
      <c r="IH47" s="22"/>
      <c r="II47" s="22"/>
    </row>
    <row r="48" spans="1:243" s="21" customFormat="1" ht="95.25" customHeight="1">
      <c r="A48" s="34">
        <v>1.35</v>
      </c>
      <c r="B48" s="73" t="s">
        <v>109</v>
      </c>
      <c r="C48" s="36" t="s">
        <v>177</v>
      </c>
      <c r="D48" s="62">
        <v>75</v>
      </c>
      <c r="E48" s="15" t="s">
        <v>75</v>
      </c>
      <c r="F48" s="63">
        <v>2083.14</v>
      </c>
      <c r="G48" s="23"/>
      <c r="H48" s="23"/>
      <c r="I48" s="38" t="s">
        <v>38</v>
      </c>
      <c r="J48" s="17">
        <v>1</v>
      </c>
      <c r="K48" s="18" t="s">
        <v>61</v>
      </c>
      <c r="L48" s="18" t="s">
        <v>6</v>
      </c>
      <c r="M48" s="46"/>
      <c r="N48" s="23"/>
      <c r="O48" s="23"/>
      <c r="P48" s="45"/>
      <c r="Q48" s="23"/>
      <c r="R48" s="23"/>
      <c r="S48" s="45"/>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64">
        <f t="shared" si="5"/>
        <v>156235.5</v>
      </c>
      <c r="BB48" s="70">
        <f t="shared" si="6"/>
        <v>156235.5</v>
      </c>
      <c r="BC48" s="43" t="str">
        <f t="shared" si="3"/>
        <v>INR  One Lakh Fifty Six Thousand Two Hundred &amp; Thirty Five  and Paise Fifty Only</v>
      </c>
      <c r="IE48" s="22"/>
      <c r="IF48" s="22"/>
      <c r="IG48" s="22"/>
      <c r="IH48" s="22"/>
      <c r="II48" s="22"/>
    </row>
    <row r="49" spans="1:243" s="21" customFormat="1" ht="105.75" customHeight="1">
      <c r="A49" s="34">
        <v>1.36</v>
      </c>
      <c r="B49" s="71" t="s">
        <v>110</v>
      </c>
      <c r="C49" s="36" t="s">
        <v>178</v>
      </c>
      <c r="D49" s="62">
        <v>6</v>
      </c>
      <c r="E49" s="15" t="s">
        <v>37</v>
      </c>
      <c r="F49" s="63">
        <v>2460</v>
      </c>
      <c r="G49" s="23"/>
      <c r="H49" s="23"/>
      <c r="I49" s="38" t="s">
        <v>38</v>
      </c>
      <c r="J49" s="17">
        <v>1</v>
      </c>
      <c r="K49" s="18" t="s">
        <v>61</v>
      </c>
      <c r="L49" s="18" t="s">
        <v>6</v>
      </c>
      <c r="M49" s="46"/>
      <c r="N49" s="23"/>
      <c r="O49" s="23"/>
      <c r="P49" s="45"/>
      <c r="Q49" s="23"/>
      <c r="R49" s="23"/>
      <c r="S49" s="45"/>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64">
        <f t="shared" si="5"/>
        <v>14760</v>
      </c>
      <c r="BB49" s="70">
        <f t="shared" si="6"/>
        <v>14760</v>
      </c>
      <c r="BC49" s="43" t="str">
        <f t="shared" si="3"/>
        <v>INR  Fourteen Thousand Seven Hundred &amp; Sixty  Only</v>
      </c>
      <c r="IE49" s="22"/>
      <c r="IF49" s="22"/>
      <c r="IG49" s="22"/>
      <c r="IH49" s="22"/>
      <c r="II49" s="22"/>
    </row>
    <row r="50" spans="1:243" s="21" customFormat="1" ht="45" customHeight="1">
      <c r="A50" s="34">
        <v>1.37</v>
      </c>
      <c r="B50" s="71" t="s">
        <v>111</v>
      </c>
      <c r="C50" s="36" t="s">
        <v>179</v>
      </c>
      <c r="D50" s="62"/>
      <c r="E50" s="15"/>
      <c r="F50" s="63"/>
      <c r="G50" s="23"/>
      <c r="H50" s="23"/>
      <c r="I50" s="38"/>
      <c r="J50" s="17"/>
      <c r="K50" s="18"/>
      <c r="L50" s="18"/>
      <c r="M50" s="19"/>
      <c r="N50" s="23"/>
      <c r="O50" s="23"/>
      <c r="P50" s="45"/>
      <c r="Q50" s="23"/>
      <c r="R50" s="23"/>
      <c r="S50" s="45"/>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64"/>
      <c r="BB50" s="70"/>
      <c r="BC50" s="43"/>
      <c r="IE50" s="22"/>
      <c r="IF50" s="22"/>
      <c r="IG50" s="22"/>
      <c r="IH50" s="22"/>
      <c r="II50" s="22"/>
    </row>
    <row r="51" spans="1:243" s="21" customFormat="1" ht="16.5" customHeight="1">
      <c r="A51" s="34">
        <v>1.38</v>
      </c>
      <c r="B51" s="74" t="s">
        <v>112</v>
      </c>
      <c r="C51" s="36" t="s">
        <v>180</v>
      </c>
      <c r="D51" s="62">
        <v>1</v>
      </c>
      <c r="E51" s="15" t="s">
        <v>37</v>
      </c>
      <c r="F51" s="63">
        <v>185265.17</v>
      </c>
      <c r="G51" s="23"/>
      <c r="H51" s="23"/>
      <c r="I51" s="38" t="s">
        <v>38</v>
      </c>
      <c r="J51" s="17">
        <v>1</v>
      </c>
      <c r="K51" s="18" t="s">
        <v>61</v>
      </c>
      <c r="L51" s="18" t="s">
        <v>6</v>
      </c>
      <c r="M51" s="46"/>
      <c r="N51" s="23"/>
      <c r="O51" s="23"/>
      <c r="P51" s="45"/>
      <c r="Q51" s="23"/>
      <c r="R51" s="23"/>
      <c r="S51" s="45"/>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64">
        <f t="shared" si="5"/>
        <v>185265.17</v>
      </c>
      <c r="BB51" s="70">
        <f t="shared" si="6"/>
        <v>185265.17</v>
      </c>
      <c r="BC51" s="43" t="str">
        <f t="shared" si="3"/>
        <v>INR  One Lakh Eighty Five Thousand Two Hundred &amp; Sixty Five  and Paise Seventeen Only</v>
      </c>
      <c r="IE51" s="22"/>
      <c r="IF51" s="22"/>
      <c r="IG51" s="22"/>
      <c r="IH51" s="22"/>
      <c r="II51" s="22"/>
    </row>
    <row r="52" spans="1:243" s="21" customFormat="1" ht="16.5" customHeight="1">
      <c r="A52" s="34">
        <v>1.39</v>
      </c>
      <c r="B52" s="74" t="s">
        <v>113</v>
      </c>
      <c r="C52" s="36" t="s">
        <v>181</v>
      </c>
      <c r="D52" s="62">
        <v>2</v>
      </c>
      <c r="E52" s="15" t="s">
        <v>37</v>
      </c>
      <c r="F52" s="63">
        <v>85328.13</v>
      </c>
      <c r="G52" s="23"/>
      <c r="H52" s="23"/>
      <c r="I52" s="38" t="s">
        <v>38</v>
      </c>
      <c r="J52" s="17">
        <v>1</v>
      </c>
      <c r="K52" s="18" t="s">
        <v>61</v>
      </c>
      <c r="L52" s="18" t="s">
        <v>6</v>
      </c>
      <c r="M52" s="46"/>
      <c r="N52" s="23"/>
      <c r="O52" s="23"/>
      <c r="P52" s="45"/>
      <c r="Q52" s="23"/>
      <c r="R52" s="23"/>
      <c r="S52" s="45"/>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64">
        <f t="shared" si="5"/>
        <v>170656.26</v>
      </c>
      <c r="BB52" s="70">
        <f t="shared" si="6"/>
        <v>170656.26</v>
      </c>
      <c r="BC52" s="43" t="str">
        <f t="shared" si="3"/>
        <v>INR  One Lakh Seventy Thousand Six Hundred &amp; Fifty Six  and Paise Twenty Six Only</v>
      </c>
      <c r="IE52" s="22"/>
      <c r="IF52" s="22"/>
      <c r="IG52" s="22"/>
      <c r="IH52" s="22"/>
      <c r="II52" s="22"/>
    </row>
    <row r="53" spans="1:243" s="21" customFormat="1" ht="16.5" customHeight="1">
      <c r="A53" s="34">
        <v>1.4</v>
      </c>
      <c r="B53" s="74" t="s">
        <v>114</v>
      </c>
      <c r="C53" s="36" t="s">
        <v>182</v>
      </c>
      <c r="D53" s="62">
        <v>2</v>
      </c>
      <c r="E53" s="15" t="s">
        <v>37</v>
      </c>
      <c r="F53" s="63">
        <v>26203.13</v>
      </c>
      <c r="G53" s="23"/>
      <c r="H53" s="23"/>
      <c r="I53" s="38" t="s">
        <v>38</v>
      </c>
      <c r="J53" s="17">
        <v>1</v>
      </c>
      <c r="K53" s="18" t="s">
        <v>61</v>
      </c>
      <c r="L53" s="18" t="s">
        <v>6</v>
      </c>
      <c r="M53" s="46"/>
      <c r="N53" s="23"/>
      <c r="O53" s="23"/>
      <c r="P53" s="45"/>
      <c r="Q53" s="23"/>
      <c r="R53" s="23"/>
      <c r="S53" s="45"/>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64">
        <f t="shared" si="5"/>
        <v>52406.26</v>
      </c>
      <c r="BB53" s="70">
        <f t="shared" si="6"/>
        <v>52406.26</v>
      </c>
      <c r="BC53" s="43" t="str">
        <f t="shared" si="3"/>
        <v>INR  Fifty Two Thousand Four Hundred &amp; Six  and Paise Twenty Six Only</v>
      </c>
      <c r="IE53" s="22"/>
      <c r="IF53" s="22"/>
      <c r="IG53" s="22"/>
      <c r="IH53" s="22"/>
      <c r="II53" s="22"/>
    </row>
    <row r="54" spans="1:243" s="21" customFormat="1" ht="16.5" customHeight="1">
      <c r="A54" s="34">
        <v>1.41</v>
      </c>
      <c r="B54" s="74" t="s">
        <v>115</v>
      </c>
      <c r="C54" s="36" t="s">
        <v>183</v>
      </c>
      <c r="D54" s="62">
        <v>1</v>
      </c>
      <c r="E54" s="15" t="s">
        <v>37</v>
      </c>
      <c r="F54" s="63">
        <v>65171.88</v>
      </c>
      <c r="G54" s="23"/>
      <c r="H54" s="23"/>
      <c r="I54" s="38" t="s">
        <v>38</v>
      </c>
      <c r="J54" s="17">
        <v>1</v>
      </c>
      <c r="K54" s="18" t="s">
        <v>61</v>
      </c>
      <c r="L54" s="18" t="s">
        <v>6</v>
      </c>
      <c r="M54" s="46"/>
      <c r="N54" s="23"/>
      <c r="O54" s="23"/>
      <c r="P54" s="45"/>
      <c r="Q54" s="23"/>
      <c r="R54" s="23"/>
      <c r="S54" s="45"/>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64">
        <f t="shared" si="5"/>
        <v>65171.88</v>
      </c>
      <c r="BB54" s="70">
        <f t="shared" si="6"/>
        <v>65171.88</v>
      </c>
      <c r="BC54" s="43" t="str">
        <f t="shared" si="3"/>
        <v>INR  Sixty Five Thousand One Hundred &amp; Seventy One  and Paise Eighty Eight Only</v>
      </c>
      <c r="IE54" s="22"/>
      <c r="IF54" s="22"/>
      <c r="IG54" s="22"/>
      <c r="IH54" s="22"/>
      <c r="II54" s="22"/>
    </row>
    <row r="55" spans="1:243" s="21" customFormat="1" ht="45.75" customHeight="1">
      <c r="A55" s="34">
        <v>1.42</v>
      </c>
      <c r="B55" s="71" t="s">
        <v>116</v>
      </c>
      <c r="C55" s="36" t="s">
        <v>184</v>
      </c>
      <c r="D55" s="62"/>
      <c r="E55" s="15"/>
      <c r="F55" s="63"/>
      <c r="G55" s="23"/>
      <c r="H55" s="23"/>
      <c r="I55" s="38"/>
      <c r="J55" s="17"/>
      <c r="K55" s="18"/>
      <c r="L55" s="18"/>
      <c r="M55" s="19"/>
      <c r="N55" s="23"/>
      <c r="O55" s="23"/>
      <c r="P55" s="45"/>
      <c r="Q55" s="23"/>
      <c r="R55" s="23"/>
      <c r="S55" s="45"/>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64"/>
      <c r="BB55" s="70"/>
      <c r="BC55" s="43"/>
      <c r="IE55" s="22"/>
      <c r="IF55" s="22"/>
      <c r="IG55" s="22"/>
      <c r="IH55" s="22"/>
      <c r="II55" s="22"/>
    </row>
    <row r="56" spans="1:243" s="21" customFormat="1" ht="16.5" customHeight="1">
      <c r="A56" s="34">
        <v>1.43</v>
      </c>
      <c r="B56" s="74" t="s">
        <v>117</v>
      </c>
      <c r="C56" s="36" t="s">
        <v>185</v>
      </c>
      <c r="D56" s="62">
        <v>1</v>
      </c>
      <c r="E56" s="15" t="s">
        <v>37</v>
      </c>
      <c r="F56" s="72">
        <v>26700</v>
      </c>
      <c r="G56" s="23"/>
      <c r="H56" s="23"/>
      <c r="I56" s="38" t="s">
        <v>38</v>
      </c>
      <c r="J56" s="17">
        <v>1</v>
      </c>
      <c r="K56" s="18" t="s">
        <v>61</v>
      </c>
      <c r="L56" s="18" t="s">
        <v>6</v>
      </c>
      <c r="M56" s="46"/>
      <c r="N56" s="23"/>
      <c r="O56" s="23"/>
      <c r="P56" s="45"/>
      <c r="Q56" s="23"/>
      <c r="R56" s="23"/>
      <c r="S56" s="45"/>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64">
        <f t="shared" si="5"/>
        <v>26700</v>
      </c>
      <c r="BB56" s="70">
        <f t="shared" si="6"/>
        <v>26700</v>
      </c>
      <c r="BC56" s="43" t="str">
        <f t="shared" si="3"/>
        <v>INR  Twenty Six Thousand Seven Hundred    Only</v>
      </c>
      <c r="IE56" s="22"/>
      <c r="IF56" s="22"/>
      <c r="IG56" s="22"/>
      <c r="IH56" s="22"/>
      <c r="II56" s="22"/>
    </row>
    <row r="57" spans="1:243" s="21" customFormat="1" ht="16.5" customHeight="1">
      <c r="A57" s="34">
        <v>1.44</v>
      </c>
      <c r="B57" s="74" t="s">
        <v>118</v>
      </c>
      <c r="C57" s="36" t="s">
        <v>186</v>
      </c>
      <c r="D57" s="62">
        <v>1</v>
      </c>
      <c r="E57" s="15" t="s">
        <v>37</v>
      </c>
      <c r="F57" s="72">
        <v>21400</v>
      </c>
      <c r="G57" s="23"/>
      <c r="H57" s="23"/>
      <c r="I57" s="38" t="s">
        <v>38</v>
      </c>
      <c r="J57" s="17">
        <v>1</v>
      </c>
      <c r="K57" s="18" t="s">
        <v>61</v>
      </c>
      <c r="L57" s="18" t="s">
        <v>6</v>
      </c>
      <c r="M57" s="46"/>
      <c r="N57" s="23"/>
      <c r="O57" s="23"/>
      <c r="P57" s="45"/>
      <c r="Q57" s="23"/>
      <c r="R57" s="23"/>
      <c r="S57" s="45"/>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64">
        <f t="shared" si="5"/>
        <v>21400</v>
      </c>
      <c r="BB57" s="70">
        <f t="shared" si="6"/>
        <v>21400</v>
      </c>
      <c r="BC57" s="43" t="str">
        <f t="shared" si="3"/>
        <v>INR  Twenty One Thousand Four Hundred    Only</v>
      </c>
      <c r="IE57" s="22"/>
      <c r="IF57" s="22"/>
      <c r="IG57" s="22"/>
      <c r="IH57" s="22"/>
      <c r="II57" s="22"/>
    </row>
    <row r="58" spans="1:243" s="21" customFormat="1" ht="16.5" customHeight="1">
      <c r="A58" s="34">
        <v>1.45</v>
      </c>
      <c r="B58" s="74" t="s">
        <v>119</v>
      </c>
      <c r="C58" s="36" t="s">
        <v>187</v>
      </c>
      <c r="D58" s="62">
        <v>1</v>
      </c>
      <c r="E58" s="15" t="s">
        <v>37</v>
      </c>
      <c r="F58" s="72">
        <v>86600</v>
      </c>
      <c r="G58" s="23"/>
      <c r="H58" s="23"/>
      <c r="I58" s="38" t="s">
        <v>38</v>
      </c>
      <c r="J58" s="17">
        <v>1</v>
      </c>
      <c r="K58" s="18" t="s">
        <v>61</v>
      </c>
      <c r="L58" s="18" t="s">
        <v>6</v>
      </c>
      <c r="M58" s="46"/>
      <c r="N58" s="23"/>
      <c r="O58" s="23"/>
      <c r="P58" s="45"/>
      <c r="Q58" s="23"/>
      <c r="R58" s="23"/>
      <c r="S58" s="45"/>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64">
        <f t="shared" si="5"/>
        <v>86600</v>
      </c>
      <c r="BB58" s="70">
        <f t="shared" si="6"/>
        <v>86600</v>
      </c>
      <c r="BC58" s="43" t="str">
        <f t="shared" si="3"/>
        <v>INR  Eighty Six Thousand Six Hundred    Only</v>
      </c>
      <c r="IE58" s="22"/>
      <c r="IF58" s="22"/>
      <c r="IG58" s="22"/>
      <c r="IH58" s="22"/>
      <c r="II58" s="22"/>
    </row>
    <row r="59" spans="1:243" s="21" customFormat="1" ht="16.5" customHeight="1">
      <c r="A59" s="34">
        <v>1.46</v>
      </c>
      <c r="B59" s="74" t="s">
        <v>120</v>
      </c>
      <c r="C59" s="36" t="s">
        <v>188</v>
      </c>
      <c r="D59" s="62">
        <v>1</v>
      </c>
      <c r="E59" s="15" t="s">
        <v>37</v>
      </c>
      <c r="F59" s="72">
        <v>49800</v>
      </c>
      <c r="G59" s="23"/>
      <c r="H59" s="23"/>
      <c r="I59" s="38" t="s">
        <v>38</v>
      </c>
      <c r="J59" s="17">
        <v>1</v>
      </c>
      <c r="K59" s="18" t="s">
        <v>61</v>
      </c>
      <c r="L59" s="18" t="s">
        <v>6</v>
      </c>
      <c r="M59" s="46"/>
      <c r="N59" s="23"/>
      <c r="O59" s="23"/>
      <c r="P59" s="45"/>
      <c r="Q59" s="23"/>
      <c r="R59" s="23"/>
      <c r="S59" s="45"/>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64">
        <f t="shared" si="5"/>
        <v>49800</v>
      </c>
      <c r="BB59" s="70">
        <f t="shared" si="6"/>
        <v>49800</v>
      </c>
      <c r="BC59" s="43" t="str">
        <f t="shared" si="3"/>
        <v>INR  Forty Nine Thousand Eight Hundred    Only</v>
      </c>
      <c r="IE59" s="22"/>
      <c r="IF59" s="22"/>
      <c r="IG59" s="22"/>
      <c r="IH59" s="22"/>
      <c r="II59" s="22"/>
    </row>
    <row r="60" spans="1:243" s="21" customFormat="1" ht="16.5" customHeight="1">
      <c r="A60" s="34">
        <v>1.47</v>
      </c>
      <c r="B60" s="74" t="s">
        <v>121</v>
      </c>
      <c r="C60" s="36" t="s">
        <v>189</v>
      </c>
      <c r="D60" s="62">
        <v>1</v>
      </c>
      <c r="E60" s="15" t="s">
        <v>37</v>
      </c>
      <c r="F60" s="72">
        <v>35600</v>
      </c>
      <c r="G60" s="23"/>
      <c r="H60" s="23"/>
      <c r="I60" s="38" t="s">
        <v>38</v>
      </c>
      <c r="J60" s="17">
        <v>1</v>
      </c>
      <c r="K60" s="18" t="s">
        <v>61</v>
      </c>
      <c r="L60" s="18" t="s">
        <v>6</v>
      </c>
      <c r="M60" s="46"/>
      <c r="N60" s="23"/>
      <c r="O60" s="23"/>
      <c r="P60" s="45"/>
      <c r="Q60" s="23"/>
      <c r="R60" s="23"/>
      <c r="S60" s="45"/>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64">
        <f t="shared" si="5"/>
        <v>35600</v>
      </c>
      <c r="BB60" s="70">
        <f t="shared" si="6"/>
        <v>35600</v>
      </c>
      <c r="BC60" s="43" t="str">
        <f t="shared" si="3"/>
        <v>INR  Thirty Five Thousand Six Hundred    Only</v>
      </c>
      <c r="IE60" s="22"/>
      <c r="IF60" s="22"/>
      <c r="IG60" s="22"/>
      <c r="IH60" s="22"/>
      <c r="II60" s="22"/>
    </row>
    <row r="61" spans="1:243" s="21" customFormat="1" ht="16.5" customHeight="1">
      <c r="A61" s="34">
        <v>1.48</v>
      </c>
      <c r="B61" s="74" t="s">
        <v>122</v>
      </c>
      <c r="C61" s="36" t="s">
        <v>190</v>
      </c>
      <c r="D61" s="62">
        <v>1</v>
      </c>
      <c r="E61" s="15" t="s">
        <v>37</v>
      </c>
      <c r="F61" s="72">
        <v>73800</v>
      </c>
      <c r="G61" s="23"/>
      <c r="H61" s="23"/>
      <c r="I61" s="38" t="s">
        <v>38</v>
      </c>
      <c r="J61" s="17">
        <v>1</v>
      </c>
      <c r="K61" s="18" t="s">
        <v>61</v>
      </c>
      <c r="L61" s="18" t="s">
        <v>6</v>
      </c>
      <c r="M61" s="46"/>
      <c r="N61" s="23"/>
      <c r="O61" s="23"/>
      <c r="P61" s="45"/>
      <c r="Q61" s="23"/>
      <c r="R61" s="23"/>
      <c r="S61" s="45"/>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64">
        <f t="shared" si="5"/>
        <v>73800</v>
      </c>
      <c r="BB61" s="70">
        <f t="shared" si="6"/>
        <v>73800</v>
      </c>
      <c r="BC61" s="43" t="str">
        <f t="shared" si="3"/>
        <v>INR  Seventy Three Thousand Eight Hundred    Only</v>
      </c>
      <c r="IE61" s="22"/>
      <c r="IF61" s="22"/>
      <c r="IG61" s="22"/>
      <c r="IH61" s="22"/>
      <c r="II61" s="22"/>
    </row>
    <row r="62" spans="1:243" s="21" customFormat="1" ht="73.5" customHeight="1">
      <c r="A62" s="34">
        <v>1.49</v>
      </c>
      <c r="B62" s="71" t="s">
        <v>123</v>
      </c>
      <c r="C62" s="36" t="s">
        <v>191</v>
      </c>
      <c r="D62" s="62">
        <v>1</v>
      </c>
      <c r="E62" s="15" t="s">
        <v>37</v>
      </c>
      <c r="F62" s="63">
        <v>200000</v>
      </c>
      <c r="G62" s="23"/>
      <c r="H62" s="23"/>
      <c r="I62" s="38" t="s">
        <v>38</v>
      </c>
      <c r="J62" s="17">
        <v>1</v>
      </c>
      <c r="K62" s="18" t="s">
        <v>61</v>
      </c>
      <c r="L62" s="18" t="s">
        <v>6</v>
      </c>
      <c r="M62" s="46"/>
      <c r="N62" s="23"/>
      <c r="O62" s="23"/>
      <c r="P62" s="45"/>
      <c r="Q62" s="23"/>
      <c r="R62" s="23"/>
      <c r="S62" s="45"/>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64">
        <f t="shared" si="5"/>
        <v>200000</v>
      </c>
      <c r="BB62" s="70">
        <f t="shared" si="6"/>
        <v>200000</v>
      </c>
      <c r="BC62" s="43" t="str">
        <f t="shared" si="3"/>
        <v>INR  Two Lakh    Only</v>
      </c>
      <c r="IE62" s="22"/>
      <c r="IF62" s="22"/>
      <c r="IG62" s="22"/>
      <c r="IH62" s="22"/>
      <c r="II62" s="22"/>
    </row>
    <row r="63" spans="1:243" s="21" customFormat="1" ht="47.25" customHeight="1">
      <c r="A63" s="34">
        <v>1.5</v>
      </c>
      <c r="B63" s="71" t="s">
        <v>124</v>
      </c>
      <c r="C63" s="36" t="s">
        <v>192</v>
      </c>
      <c r="D63" s="62">
        <v>53.46</v>
      </c>
      <c r="E63" s="15" t="s">
        <v>128</v>
      </c>
      <c r="F63" s="63">
        <v>324.23</v>
      </c>
      <c r="G63" s="23"/>
      <c r="H63" s="23"/>
      <c r="I63" s="38" t="s">
        <v>38</v>
      </c>
      <c r="J63" s="17">
        <v>1</v>
      </c>
      <c r="K63" s="18" t="s">
        <v>61</v>
      </c>
      <c r="L63" s="18" t="s">
        <v>6</v>
      </c>
      <c r="M63" s="46"/>
      <c r="N63" s="23"/>
      <c r="O63" s="23"/>
      <c r="P63" s="45"/>
      <c r="Q63" s="23"/>
      <c r="R63" s="23"/>
      <c r="S63" s="45"/>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64">
        <f t="shared" si="5"/>
        <v>17333.34</v>
      </c>
      <c r="BB63" s="70">
        <f t="shared" si="6"/>
        <v>17333.34</v>
      </c>
      <c r="BC63" s="43" t="str">
        <f t="shared" si="3"/>
        <v>INR  Seventeen Thousand Three Hundred &amp; Thirty Three  and Paise Thirty Four Only</v>
      </c>
      <c r="IE63" s="22"/>
      <c r="IF63" s="22"/>
      <c r="IG63" s="22"/>
      <c r="IH63" s="22"/>
      <c r="II63" s="22"/>
    </row>
    <row r="64" spans="1:243" s="21" customFormat="1" ht="86.25" customHeight="1">
      <c r="A64" s="34">
        <v>1.51</v>
      </c>
      <c r="B64" s="71" t="s">
        <v>125</v>
      </c>
      <c r="C64" s="36" t="s">
        <v>193</v>
      </c>
      <c r="D64" s="62">
        <v>408.46</v>
      </c>
      <c r="E64" s="15" t="s">
        <v>77</v>
      </c>
      <c r="F64" s="63">
        <v>150</v>
      </c>
      <c r="G64" s="23"/>
      <c r="H64" s="23"/>
      <c r="I64" s="38" t="s">
        <v>38</v>
      </c>
      <c r="J64" s="17">
        <v>1</v>
      </c>
      <c r="K64" s="18" t="s">
        <v>61</v>
      </c>
      <c r="L64" s="18" t="s">
        <v>6</v>
      </c>
      <c r="M64" s="46"/>
      <c r="N64" s="23"/>
      <c r="O64" s="23"/>
      <c r="P64" s="45"/>
      <c r="Q64" s="23"/>
      <c r="R64" s="23"/>
      <c r="S64" s="45"/>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64">
        <f t="shared" si="5"/>
        <v>61269</v>
      </c>
      <c r="BB64" s="70">
        <f t="shared" si="6"/>
        <v>61269</v>
      </c>
      <c r="BC64" s="43" t="str">
        <f t="shared" si="3"/>
        <v>INR  Sixty One Thousand Two Hundred &amp; Sixty Nine  Only</v>
      </c>
      <c r="IE64" s="22"/>
      <c r="IF64" s="22"/>
      <c r="IG64" s="22"/>
      <c r="IH64" s="22"/>
      <c r="II64" s="22"/>
    </row>
    <row r="65" spans="1:243" s="21" customFormat="1" ht="72.75" customHeight="1">
      <c r="A65" s="34">
        <v>1.52</v>
      </c>
      <c r="B65" s="71" t="s">
        <v>126</v>
      </c>
      <c r="C65" s="36" t="s">
        <v>194</v>
      </c>
      <c r="D65" s="62">
        <v>139</v>
      </c>
      <c r="E65" s="15" t="s">
        <v>77</v>
      </c>
      <c r="F65" s="63">
        <v>694</v>
      </c>
      <c r="G65" s="23"/>
      <c r="H65" s="23"/>
      <c r="I65" s="38" t="s">
        <v>38</v>
      </c>
      <c r="J65" s="17">
        <v>1</v>
      </c>
      <c r="K65" s="18" t="s">
        <v>61</v>
      </c>
      <c r="L65" s="18" t="s">
        <v>6</v>
      </c>
      <c r="M65" s="46"/>
      <c r="N65" s="23"/>
      <c r="O65" s="23"/>
      <c r="P65" s="45"/>
      <c r="Q65" s="23"/>
      <c r="R65" s="23"/>
      <c r="S65" s="45"/>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64">
        <f t="shared" si="5"/>
        <v>96466</v>
      </c>
      <c r="BB65" s="70">
        <f t="shared" si="6"/>
        <v>96466</v>
      </c>
      <c r="BC65" s="43" t="str">
        <f t="shared" si="3"/>
        <v>INR  Ninety Six Thousand Four Hundred &amp; Sixty Six  Only</v>
      </c>
      <c r="IE65" s="22"/>
      <c r="IF65" s="22"/>
      <c r="IG65" s="22"/>
      <c r="IH65" s="22"/>
      <c r="II65" s="22"/>
    </row>
    <row r="66" spans="1:243" s="21" customFormat="1" ht="65.25" customHeight="1">
      <c r="A66" s="34">
        <v>1.53</v>
      </c>
      <c r="B66" s="71" t="s">
        <v>127</v>
      </c>
      <c r="C66" s="36" t="s">
        <v>195</v>
      </c>
      <c r="D66" s="62">
        <v>547.47</v>
      </c>
      <c r="E66" s="15" t="s">
        <v>77</v>
      </c>
      <c r="F66" s="63">
        <v>52</v>
      </c>
      <c r="G66" s="23"/>
      <c r="H66" s="23"/>
      <c r="I66" s="38" t="s">
        <v>38</v>
      </c>
      <c r="J66" s="17">
        <v>1</v>
      </c>
      <c r="K66" s="18" t="s">
        <v>61</v>
      </c>
      <c r="L66" s="18" t="s">
        <v>6</v>
      </c>
      <c r="M66" s="46"/>
      <c r="N66" s="23"/>
      <c r="O66" s="23"/>
      <c r="P66" s="45"/>
      <c r="Q66" s="23"/>
      <c r="R66" s="23"/>
      <c r="S66" s="45"/>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64">
        <f t="shared" si="5"/>
        <v>28468.44</v>
      </c>
      <c r="BB66" s="70">
        <f t="shared" si="6"/>
        <v>28468.44</v>
      </c>
      <c r="BC66" s="43" t="str">
        <f t="shared" si="3"/>
        <v>INR  Twenty Eight Thousand Four Hundred &amp; Sixty Eight  and Paise Forty Four Only</v>
      </c>
      <c r="IE66" s="22"/>
      <c r="IF66" s="22"/>
      <c r="IG66" s="22"/>
      <c r="IH66" s="22"/>
      <c r="II66" s="22"/>
    </row>
    <row r="67" spans="1:243" s="21" customFormat="1" ht="58.5" customHeight="1">
      <c r="A67" s="34">
        <v>1.54</v>
      </c>
      <c r="B67" s="71" t="s">
        <v>129</v>
      </c>
      <c r="C67" s="36" t="s">
        <v>196</v>
      </c>
      <c r="D67" s="62">
        <v>365</v>
      </c>
      <c r="E67" s="15" t="s">
        <v>75</v>
      </c>
      <c r="F67" s="63">
        <v>150</v>
      </c>
      <c r="G67" s="23"/>
      <c r="H67" s="23"/>
      <c r="I67" s="38" t="s">
        <v>38</v>
      </c>
      <c r="J67" s="17">
        <v>1</v>
      </c>
      <c r="K67" s="18" t="s">
        <v>61</v>
      </c>
      <c r="L67" s="18" t="s">
        <v>6</v>
      </c>
      <c r="M67" s="46"/>
      <c r="N67" s="23"/>
      <c r="O67" s="23"/>
      <c r="P67" s="45"/>
      <c r="Q67" s="23"/>
      <c r="R67" s="23"/>
      <c r="S67" s="45"/>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64">
        <f t="shared" si="5"/>
        <v>54750</v>
      </c>
      <c r="BB67" s="70">
        <f t="shared" si="6"/>
        <v>54750</v>
      </c>
      <c r="BC67" s="43" t="str">
        <f t="shared" si="3"/>
        <v>INR  Fifty Four Thousand Seven Hundred &amp; Fifty  Only</v>
      </c>
      <c r="IE67" s="22"/>
      <c r="IF67" s="22"/>
      <c r="IG67" s="22"/>
      <c r="IH67" s="22"/>
      <c r="II67" s="22"/>
    </row>
    <row r="68" spans="1:243" s="21" customFormat="1" ht="57.75" customHeight="1">
      <c r="A68" s="34">
        <v>1.55</v>
      </c>
      <c r="B68" s="71" t="s">
        <v>130</v>
      </c>
      <c r="C68" s="36" t="s">
        <v>197</v>
      </c>
      <c r="D68" s="62">
        <v>560</v>
      </c>
      <c r="E68" s="15" t="s">
        <v>75</v>
      </c>
      <c r="F68" s="63">
        <v>310.86</v>
      </c>
      <c r="G68" s="23"/>
      <c r="H68" s="23"/>
      <c r="I68" s="38" t="s">
        <v>38</v>
      </c>
      <c r="J68" s="17">
        <v>1</v>
      </c>
      <c r="K68" s="18" t="s">
        <v>61</v>
      </c>
      <c r="L68" s="18" t="s">
        <v>6</v>
      </c>
      <c r="M68" s="46"/>
      <c r="N68" s="23"/>
      <c r="O68" s="23"/>
      <c r="P68" s="45"/>
      <c r="Q68" s="23"/>
      <c r="R68" s="23"/>
      <c r="S68" s="45"/>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64">
        <f t="shared" si="5"/>
        <v>174081.6</v>
      </c>
      <c r="BB68" s="70">
        <f t="shared" si="6"/>
        <v>174081.6</v>
      </c>
      <c r="BC68" s="43" t="str">
        <f t="shared" si="3"/>
        <v>INR  One Lakh Seventy Four Thousand  &amp;Eighty One  and Paise Sixty Only</v>
      </c>
      <c r="IE68" s="22"/>
      <c r="IF68" s="22"/>
      <c r="IG68" s="22"/>
      <c r="IH68" s="22"/>
      <c r="II68" s="22"/>
    </row>
    <row r="69" spans="1:243" s="21" customFormat="1" ht="57.75" customHeight="1">
      <c r="A69" s="34">
        <v>1.56</v>
      </c>
      <c r="B69" s="71" t="s">
        <v>131</v>
      </c>
      <c r="C69" s="36" t="s">
        <v>198</v>
      </c>
      <c r="D69" s="62">
        <v>925</v>
      </c>
      <c r="E69" s="15" t="s">
        <v>75</v>
      </c>
      <c r="F69" s="63">
        <v>5</v>
      </c>
      <c r="G69" s="23"/>
      <c r="H69" s="23"/>
      <c r="I69" s="38" t="s">
        <v>38</v>
      </c>
      <c r="J69" s="17">
        <v>1</v>
      </c>
      <c r="K69" s="18" t="s">
        <v>61</v>
      </c>
      <c r="L69" s="18" t="s">
        <v>6</v>
      </c>
      <c r="M69" s="46"/>
      <c r="N69" s="23"/>
      <c r="O69" s="23"/>
      <c r="P69" s="45"/>
      <c r="Q69" s="23"/>
      <c r="R69" s="23"/>
      <c r="S69" s="45"/>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64">
        <f t="shared" si="5"/>
        <v>4625</v>
      </c>
      <c r="BB69" s="70">
        <f t="shared" si="6"/>
        <v>4625</v>
      </c>
      <c r="BC69" s="43" t="str">
        <f t="shared" si="3"/>
        <v>INR  Four Thousand Six Hundred &amp; Twenty Five  Only</v>
      </c>
      <c r="IE69" s="22"/>
      <c r="IF69" s="22"/>
      <c r="IG69" s="22"/>
      <c r="IH69" s="22"/>
      <c r="II69" s="22"/>
    </row>
    <row r="70" spans="1:243" s="21" customFormat="1" ht="16.5" customHeight="1">
      <c r="A70" s="34">
        <v>1.57</v>
      </c>
      <c r="B70" s="71" t="s">
        <v>132</v>
      </c>
      <c r="C70" s="36" t="s">
        <v>199</v>
      </c>
      <c r="D70" s="62"/>
      <c r="E70" s="15"/>
      <c r="F70" s="63"/>
      <c r="G70" s="23"/>
      <c r="H70" s="23"/>
      <c r="I70" s="38"/>
      <c r="J70" s="17"/>
      <c r="K70" s="18"/>
      <c r="L70" s="18"/>
      <c r="M70" s="19"/>
      <c r="N70" s="23"/>
      <c r="O70" s="23"/>
      <c r="P70" s="45"/>
      <c r="Q70" s="23"/>
      <c r="R70" s="23"/>
      <c r="S70" s="45"/>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64"/>
      <c r="BB70" s="70"/>
      <c r="BC70" s="43"/>
      <c r="IE70" s="22"/>
      <c r="IF70" s="22"/>
      <c r="IG70" s="22"/>
      <c r="IH70" s="22"/>
      <c r="II70" s="22"/>
    </row>
    <row r="71" spans="1:243" s="21" customFormat="1" ht="16.5" customHeight="1">
      <c r="A71" s="34">
        <v>1.58</v>
      </c>
      <c r="B71" s="71" t="s">
        <v>133</v>
      </c>
      <c r="C71" s="36" t="s">
        <v>200</v>
      </c>
      <c r="D71" s="62">
        <v>22</v>
      </c>
      <c r="E71" s="15" t="s">
        <v>37</v>
      </c>
      <c r="F71" s="63">
        <v>1500</v>
      </c>
      <c r="G71" s="23"/>
      <c r="H71" s="23"/>
      <c r="I71" s="38" t="s">
        <v>38</v>
      </c>
      <c r="J71" s="17">
        <v>1</v>
      </c>
      <c r="K71" s="18" t="s">
        <v>61</v>
      </c>
      <c r="L71" s="18" t="s">
        <v>6</v>
      </c>
      <c r="M71" s="46"/>
      <c r="N71" s="23"/>
      <c r="O71" s="23"/>
      <c r="P71" s="45"/>
      <c r="Q71" s="23"/>
      <c r="R71" s="23"/>
      <c r="S71" s="45"/>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64">
        <f t="shared" si="5"/>
        <v>33000</v>
      </c>
      <c r="BB71" s="70">
        <f t="shared" si="6"/>
        <v>33000</v>
      </c>
      <c r="BC71" s="43" t="str">
        <f t="shared" si="3"/>
        <v>INR  Thirty Three Thousand    Only</v>
      </c>
      <c r="IE71" s="22"/>
      <c r="IF71" s="22"/>
      <c r="IG71" s="22"/>
      <c r="IH71" s="22"/>
      <c r="II71" s="22"/>
    </row>
    <row r="72" spans="1:243" s="21" customFormat="1" ht="16.5" customHeight="1">
      <c r="A72" s="34">
        <v>1.59</v>
      </c>
      <c r="B72" s="71" t="s">
        <v>134</v>
      </c>
      <c r="C72" s="36" t="s">
        <v>201</v>
      </c>
      <c r="D72" s="62">
        <v>3</v>
      </c>
      <c r="E72" s="15" t="s">
        <v>37</v>
      </c>
      <c r="F72" s="63">
        <v>1500</v>
      </c>
      <c r="G72" s="23"/>
      <c r="H72" s="23"/>
      <c r="I72" s="38" t="s">
        <v>38</v>
      </c>
      <c r="J72" s="17">
        <v>1</v>
      </c>
      <c r="K72" s="18" t="s">
        <v>61</v>
      </c>
      <c r="L72" s="18" t="s">
        <v>6</v>
      </c>
      <c r="M72" s="46"/>
      <c r="N72" s="23"/>
      <c r="O72" s="23"/>
      <c r="P72" s="45"/>
      <c r="Q72" s="23"/>
      <c r="R72" s="23"/>
      <c r="S72" s="45"/>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64">
        <f t="shared" si="5"/>
        <v>4500</v>
      </c>
      <c r="BB72" s="70">
        <f t="shared" si="6"/>
        <v>4500</v>
      </c>
      <c r="BC72" s="43" t="str">
        <f t="shared" si="3"/>
        <v>INR  Four Thousand Five Hundred    Only</v>
      </c>
      <c r="IE72" s="22"/>
      <c r="IF72" s="22"/>
      <c r="IG72" s="22"/>
      <c r="IH72" s="22"/>
      <c r="II72" s="22"/>
    </row>
    <row r="73" spans="1:243" s="21" customFormat="1" ht="74.25" customHeight="1">
      <c r="A73" s="34">
        <v>1.6</v>
      </c>
      <c r="B73" s="71" t="s">
        <v>135</v>
      </c>
      <c r="C73" s="36" t="s">
        <v>202</v>
      </c>
      <c r="D73" s="62">
        <v>1075</v>
      </c>
      <c r="E73" s="15" t="s">
        <v>37</v>
      </c>
      <c r="F73" s="63">
        <v>70</v>
      </c>
      <c r="G73" s="23"/>
      <c r="H73" s="23"/>
      <c r="I73" s="38" t="s">
        <v>38</v>
      </c>
      <c r="J73" s="17">
        <v>1</v>
      </c>
      <c r="K73" s="18" t="s">
        <v>61</v>
      </c>
      <c r="L73" s="18" t="s">
        <v>6</v>
      </c>
      <c r="M73" s="46"/>
      <c r="N73" s="23"/>
      <c r="O73" s="23"/>
      <c r="P73" s="45"/>
      <c r="Q73" s="23"/>
      <c r="R73" s="23"/>
      <c r="S73" s="45"/>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64">
        <f t="shared" si="5"/>
        <v>75250</v>
      </c>
      <c r="BB73" s="70">
        <f t="shared" si="6"/>
        <v>75250</v>
      </c>
      <c r="BC73" s="43" t="str">
        <f t="shared" si="3"/>
        <v>INR  Seventy Five Thousand Two Hundred &amp; Fifty  Only</v>
      </c>
      <c r="IE73" s="22"/>
      <c r="IF73" s="22"/>
      <c r="IG73" s="22"/>
      <c r="IH73" s="22"/>
      <c r="II73" s="22"/>
    </row>
    <row r="74" spans="1:243" s="21" customFormat="1" ht="16.5" customHeight="1">
      <c r="A74" s="34">
        <v>1.61</v>
      </c>
      <c r="B74" s="71" t="s">
        <v>136</v>
      </c>
      <c r="C74" s="36" t="s">
        <v>203</v>
      </c>
      <c r="D74" s="62"/>
      <c r="E74" s="15"/>
      <c r="F74" s="63"/>
      <c r="G74" s="23"/>
      <c r="H74" s="23"/>
      <c r="I74" s="38"/>
      <c r="J74" s="17"/>
      <c r="K74" s="18"/>
      <c r="L74" s="18"/>
      <c r="M74" s="19"/>
      <c r="N74" s="23"/>
      <c r="O74" s="23"/>
      <c r="P74" s="45"/>
      <c r="Q74" s="23"/>
      <c r="R74" s="23"/>
      <c r="S74" s="45"/>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64"/>
      <c r="BB74" s="70"/>
      <c r="BC74" s="43"/>
      <c r="IE74" s="22"/>
      <c r="IF74" s="22"/>
      <c r="IG74" s="22"/>
      <c r="IH74" s="22"/>
      <c r="II74" s="22"/>
    </row>
    <row r="75" spans="1:243" s="21" customFormat="1" ht="16.5" customHeight="1">
      <c r="A75" s="34">
        <v>1.62</v>
      </c>
      <c r="B75" s="74" t="s">
        <v>137</v>
      </c>
      <c r="C75" s="36" t="s">
        <v>204</v>
      </c>
      <c r="D75" s="62">
        <v>1800</v>
      </c>
      <c r="E75" s="15" t="s">
        <v>37</v>
      </c>
      <c r="F75" s="63">
        <v>36.23</v>
      </c>
      <c r="G75" s="23"/>
      <c r="H75" s="23"/>
      <c r="I75" s="38" t="s">
        <v>38</v>
      </c>
      <c r="J75" s="17">
        <v>1</v>
      </c>
      <c r="K75" s="18" t="s">
        <v>61</v>
      </c>
      <c r="L75" s="18" t="s">
        <v>6</v>
      </c>
      <c r="M75" s="46"/>
      <c r="N75" s="23"/>
      <c r="O75" s="23"/>
      <c r="P75" s="45"/>
      <c r="Q75" s="23"/>
      <c r="R75" s="23"/>
      <c r="S75" s="45"/>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64">
        <f t="shared" si="5"/>
        <v>65214</v>
      </c>
      <c r="BB75" s="70">
        <f t="shared" si="6"/>
        <v>65214</v>
      </c>
      <c r="BC75" s="43" t="str">
        <f t="shared" si="3"/>
        <v>INR  Sixty Five Thousand Two Hundred &amp; Fourteen  Only</v>
      </c>
      <c r="IE75" s="22"/>
      <c r="IF75" s="22"/>
      <c r="IG75" s="22"/>
      <c r="IH75" s="22"/>
      <c r="II75" s="22"/>
    </row>
    <row r="76" spans="1:243" s="21" customFormat="1" ht="16.5" customHeight="1">
      <c r="A76" s="34">
        <v>1.63</v>
      </c>
      <c r="B76" s="74" t="s">
        <v>233</v>
      </c>
      <c r="C76" s="36"/>
      <c r="D76" s="62">
        <v>0.68</v>
      </c>
      <c r="E76" s="15" t="s">
        <v>93</v>
      </c>
      <c r="F76" s="63">
        <v>8096.63</v>
      </c>
      <c r="G76" s="23"/>
      <c r="H76" s="23"/>
      <c r="I76" s="38" t="s">
        <v>38</v>
      </c>
      <c r="J76" s="17">
        <v>1</v>
      </c>
      <c r="K76" s="18" t="s">
        <v>61</v>
      </c>
      <c r="L76" s="18" t="s">
        <v>6</v>
      </c>
      <c r="M76" s="46"/>
      <c r="N76" s="23"/>
      <c r="O76" s="23"/>
      <c r="P76" s="45"/>
      <c r="Q76" s="23"/>
      <c r="R76" s="23"/>
      <c r="S76" s="45"/>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64">
        <f>total_amount_ba($B$2,$D$2,D76,F76,J76,K76,M76)</f>
        <v>5505.71</v>
      </c>
      <c r="BB76" s="70">
        <f>BA76+SUM(N76:AZ76)</f>
        <v>5505.71</v>
      </c>
      <c r="BC76" s="43" t="str">
        <f>SpellNumber(L76,BB76)</f>
        <v>INR  Five Thousand Five Hundred &amp; Five  and Paise Seventy One Only</v>
      </c>
      <c r="IE76" s="22"/>
      <c r="IF76" s="22"/>
      <c r="IG76" s="22"/>
      <c r="IH76" s="22"/>
      <c r="II76" s="22"/>
    </row>
    <row r="77" spans="1:243" s="21" customFormat="1" ht="16.5" customHeight="1">
      <c r="A77" s="34">
        <v>1.64</v>
      </c>
      <c r="B77" s="74" t="s">
        <v>234</v>
      </c>
      <c r="C77" s="36"/>
      <c r="D77" s="62">
        <v>100</v>
      </c>
      <c r="E77" s="15" t="s">
        <v>75</v>
      </c>
      <c r="F77" s="63">
        <v>150</v>
      </c>
      <c r="G77" s="23"/>
      <c r="H77" s="23"/>
      <c r="I77" s="38" t="s">
        <v>38</v>
      </c>
      <c r="J77" s="17">
        <v>1</v>
      </c>
      <c r="K77" s="18" t="s">
        <v>61</v>
      </c>
      <c r="L77" s="18" t="s">
        <v>6</v>
      </c>
      <c r="M77" s="46"/>
      <c r="N77" s="23"/>
      <c r="O77" s="23"/>
      <c r="P77" s="45"/>
      <c r="Q77" s="23"/>
      <c r="R77" s="23"/>
      <c r="S77" s="45"/>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64">
        <f>total_amount_ba($B$2,$D$2,D77,F77,J77,K77,M77)</f>
        <v>15000</v>
      </c>
      <c r="BB77" s="70">
        <f>BA77+SUM(N77:AZ77)</f>
        <v>15000</v>
      </c>
      <c r="BC77" s="43" t="str">
        <f>SpellNumber(L77,BB77)</f>
        <v>INR  Fifteen Thousand    Only</v>
      </c>
      <c r="IE77" s="22"/>
      <c r="IF77" s="22"/>
      <c r="IG77" s="22"/>
      <c r="IH77" s="22"/>
      <c r="II77" s="22"/>
    </row>
    <row r="78" spans="1:243" s="21" customFormat="1" ht="131.25" customHeight="1">
      <c r="A78" s="34">
        <v>1.65</v>
      </c>
      <c r="B78" s="77" t="s">
        <v>235</v>
      </c>
      <c r="C78" s="36"/>
      <c r="D78" s="62">
        <v>100</v>
      </c>
      <c r="E78" s="15" t="s">
        <v>75</v>
      </c>
      <c r="F78" s="63">
        <v>13.22</v>
      </c>
      <c r="G78" s="23"/>
      <c r="H78" s="23"/>
      <c r="I78" s="38" t="s">
        <v>38</v>
      </c>
      <c r="J78" s="17">
        <v>1</v>
      </c>
      <c r="K78" s="18" t="s">
        <v>61</v>
      </c>
      <c r="L78" s="18" t="s">
        <v>6</v>
      </c>
      <c r="M78" s="46"/>
      <c r="N78" s="23"/>
      <c r="O78" s="23"/>
      <c r="P78" s="45"/>
      <c r="Q78" s="23"/>
      <c r="R78" s="23"/>
      <c r="S78" s="45"/>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64">
        <f>total_amount_ba($B$2,$D$2,D78,F78,J78,K78,M78)</f>
        <v>1322</v>
      </c>
      <c r="BB78" s="70">
        <f>BA78+SUM(N78:AZ78)</f>
        <v>1322</v>
      </c>
      <c r="BC78" s="43" t="str">
        <f>SpellNumber(L78,BB78)</f>
        <v>INR  One Thousand Three Hundred &amp; Twenty Two  Only</v>
      </c>
      <c r="IE78" s="22"/>
      <c r="IF78" s="22"/>
      <c r="IG78" s="22"/>
      <c r="IH78" s="22"/>
      <c r="II78" s="22"/>
    </row>
    <row r="79" spans="1:243" s="21" customFormat="1" ht="63" customHeight="1">
      <c r="A79" s="34">
        <v>1.66</v>
      </c>
      <c r="B79" s="75" t="s">
        <v>138</v>
      </c>
      <c r="C79" s="36" t="s">
        <v>205</v>
      </c>
      <c r="D79" s="62"/>
      <c r="E79" s="15"/>
      <c r="F79" s="63"/>
      <c r="G79" s="23"/>
      <c r="H79" s="23"/>
      <c r="I79" s="38"/>
      <c r="J79" s="17"/>
      <c r="K79" s="18"/>
      <c r="L79" s="18"/>
      <c r="M79" s="19"/>
      <c r="N79" s="23"/>
      <c r="O79" s="23"/>
      <c r="P79" s="45"/>
      <c r="Q79" s="23"/>
      <c r="R79" s="23"/>
      <c r="S79" s="45"/>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64"/>
      <c r="BB79" s="70"/>
      <c r="BC79" s="43"/>
      <c r="IE79" s="22"/>
      <c r="IF79" s="22"/>
      <c r="IG79" s="22"/>
      <c r="IH79" s="22"/>
      <c r="II79" s="22"/>
    </row>
    <row r="80" spans="1:243" s="21" customFormat="1" ht="35.25" customHeight="1">
      <c r="A80" s="34">
        <v>1.67</v>
      </c>
      <c r="B80" s="75" t="s">
        <v>139</v>
      </c>
      <c r="C80" s="36" t="s">
        <v>206</v>
      </c>
      <c r="D80" s="62">
        <v>30</v>
      </c>
      <c r="E80" s="15" t="s">
        <v>37</v>
      </c>
      <c r="F80" s="63">
        <v>11343.86</v>
      </c>
      <c r="G80" s="23"/>
      <c r="H80" s="23"/>
      <c r="I80" s="38" t="s">
        <v>38</v>
      </c>
      <c r="J80" s="17">
        <v>1</v>
      </c>
      <c r="K80" s="18" t="s">
        <v>61</v>
      </c>
      <c r="L80" s="18" t="s">
        <v>6</v>
      </c>
      <c r="M80" s="46"/>
      <c r="N80" s="23"/>
      <c r="O80" s="23"/>
      <c r="P80" s="45"/>
      <c r="Q80" s="23"/>
      <c r="R80" s="23"/>
      <c r="S80" s="45"/>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64">
        <f t="shared" si="5"/>
        <v>340315.8</v>
      </c>
      <c r="BB80" s="70">
        <f t="shared" si="6"/>
        <v>340315.8</v>
      </c>
      <c r="BC80" s="43" t="str">
        <f t="shared" si="3"/>
        <v>INR  Three Lakh Forty Thousand Three Hundred &amp; Fifteen  and Paise Eighty Only</v>
      </c>
      <c r="IE80" s="22"/>
      <c r="IF80" s="22"/>
      <c r="IG80" s="22"/>
      <c r="IH80" s="22"/>
      <c r="II80" s="22"/>
    </row>
    <row r="81" spans="1:243" s="21" customFormat="1" ht="55.5" customHeight="1">
      <c r="A81" s="34">
        <v>1.68</v>
      </c>
      <c r="B81" s="75" t="s">
        <v>140</v>
      </c>
      <c r="C81" s="36" t="s">
        <v>207</v>
      </c>
      <c r="D81" s="62">
        <v>30</v>
      </c>
      <c r="E81" s="15" t="s">
        <v>37</v>
      </c>
      <c r="F81" s="63">
        <v>13529.31</v>
      </c>
      <c r="G81" s="23"/>
      <c r="H81" s="23"/>
      <c r="I81" s="38" t="s">
        <v>38</v>
      </c>
      <c r="J81" s="17">
        <v>1</v>
      </c>
      <c r="K81" s="18" t="s">
        <v>61</v>
      </c>
      <c r="L81" s="18" t="s">
        <v>6</v>
      </c>
      <c r="M81" s="46"/>
      <c r="N81" s="23"/>
      <c r="O81" s="23"/>
      <c r="P81" s="45"/>
      <c r="Q81" s="23"/>
      <c r="R81" s="23"/>
      <c r="S81" s="45"/>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64">
        <f t="shared" si="5"/>
        <v>405879.3</v>
      </c>
      <c r="BB81" s="70">
        <f t="shared" si="6"/>
        <v>405879.3</v>
      </c>
      <c r="BC81" s="43" t="str">
        <f t="shared" si="3"/>
        <v>INR  Four Lakh Five Thousand Eight Hundred &amp; Seventy Nine  and Paise Thirty Only</v>
      </c>
      <c r="IE81" s="22"/>
      <c r="IF81" s="22"/>
      <c r="IG81" s="22"/>
      <c r="IH81" s="22"/>
      <c r="II81" s="22"/>
    </row>
    <row r="82" spans="1:243" s="21" customFormat="1" ht="16.5" customHeight="1">
      <c r="A82" s="34">
        <v>1.69</v>
      </c>
      <c r="B82" s="75" t="s">
        <v>141</v>
      </c>
      <c r="C82" s="36" t="s">
        <v>208</v>
      </c>
      <c r="D82" s="62">
        <v>12</v>
      </c>
      <c r="E82" s="15" t="s">
        <v>37</v>
      </c>
      <c r="F82" s="63">
        <v>4324.08</v>
      </c>
      <c r="G82" s="23"/>
      <c r="H82" s="23"/>
      <c r="I82" s="38" t="s">
        <v>38</v>
      </c>
      <c r="J82" s="17">
        <v>1</v>
      </c>
      <c r="K82" s="18" t="s">
        <v>61</v>
      </c>
      <c r="L82" s="18" t="s">
        <v>6</v>
      </c>
      <c r="M82" s="46"/>
      <c r="N82" s="23"/>
      <c r="O82" s="23"/>
      <c r="P82" s="45"/>
      <c r="Q82" s="23"/>
      <c r="R82" s="23"/>
      <c r="S82" s="45"/>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64">
        <f t="shared" si="5"/>
        <v>51888.96</v>
      </c>
      <c r="BB82" s="70">
        <f t="shared" si="6"/>
        <v>51888.96</v>
      </c>
      <c r="BC82" s="43" t="str">
        <f aca="true" t="shared" si="7" ref="BC82:BC100">SpellNumber(L82,BB82)</f>
        <v>INR  Fifty One Thousand Eight Hundred &amp; Eighty Eight  and Paise Ninety Six Only</v>
      </c>
      <c r="IE82" s="22"/>
      <c r="IF82" s="22"/>
      <c r="IG82" s="22"/>
      <c r="IH82" s="22"/>
      <c r="II82" s="22"/>
    </row>
    <row r="83" spans="1:243" s="21" customFormat="1" ht="108.75" customHeight="1">
      <c r="A83" s="34">
        <v>1.7</v>
      </c>
      <c r="B83" s="75" t="s">
        <v>142</v>
      </c>
      <c r="C83" s="36" t="s">
        <v>209</v>
      </c>
      <c r="D83" s="62">
        <v>1</v>
      </c>
      <c r="E83" s="15" t="s">
        <v>37</v>
      </c>
      <c r="F83" s="63">
        <v>416</v>
      </c>
      <c r="G83" s="23"/>
      <c r="H83" s="23"/>
      <c r="I83" s="38" t="s">
        <v>38</v>
      </c>
      <c r="J83" s="17">
        <v>1</v>
      </c>
      <c r="K83" s="18" t="s">
        <v>61</v>
      </c>
      <c r="L83" s="18" t="s">
        <v>6</v>
      </c>
      <c r="M83" s="46"/>
      <c r="N83" s="23"/>
      <c r="O83" s="23"/>
      <c r="P83" s="45"/>
      <c r="Q83" s="23"/>
      <c r="R83" s="23"/>
      <c r="S83" s="45"/>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64">
        <f t="shared" si="5"/>
        <v>416</v>
      </c>
      <c r="BB83" s="70">
        <f t="shared" si="6"/>
        <v>416</v>
      </c>
      <c r="BC83" s="43" t="str">
        <f t="shared" si="7"/>
        <v>INR  Four Hundred &amp; Sixteen  Only</v>
      </c>
      <c r="IE83" s="22"/>
      <c r="IF83" s="22"/>
      <c r="IG83" s="22"/>
      <c r="IH83" s="22"/>
      <c r="II83" s="22"/>
    </row>
    <row r="84" spans="1:243" s="21" customFormat="1" ht="114.75" customHeight="1">
      <c r="A84" s="34">
        <v>1.71</v>
      </c>
      <c r="B84" s="75" t="s">
        <v>143</v>
      </c>
      <c r="C84" s="36" t="s">
        <v>210</v>
      </c>
      <c r="D84" s="62">
        <v>3</v>
      </c>
      <c r="E84" s="15" t="s">
        <v>37</v>
      </c>
      <c r="F84" s="63">
        <v>407</v>
      </c>
      <c r="G84" s="23"/>
      <c r="H84" s="23"/>
      <c r="I84" s="38" t="s">
        <v>38</v>
      </c>
      <c r="J84" s="17">
        <v>1</v>
      </c>
      <c r="K84" s="18" t="s">
        <v>61</v>
      </c>
      <c r="L84" s="18" t="s">
        <v>6</v>
      </c>
      <c r="M84" s="46"/>
      <c r="N84" s="23"/>
      <c r="O84" s="23"/>
      <c r="P84" s="45"/>
      <c r="Q84" s="23"/>
      <c r="R84" s="23"/>
      <c r="S84" s="45"/>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64">
        <f t="shared" si="5"/>
        <v>1221</v>
      </c>
      <c r="BB84" s="70">
        <f t="shared" si="6"/>
        <v>1221</v>
      </c>
      <c r="BC84" s="43" t="str">
        <f t="shared" si="7"/>
        <v>INR  One Thousand Two Hundred &amp; Twenty One  Only</v>
      </c>
      <c r="IE84" s="22"/>
      <c r="IF84" s="22"/>
      <c r="IG84" s="22"/>
      <c r="IH84" s="22"/>
      <c r="II84" s="22"/>
    </row>
    <row r="85" spans="1:243" s="21" customFormat="1" ht="32.25" customHeight="1">
      <c r="A85" s="34">
        <v>1.72</v>
      </c>
      <c r="B85" s="75" t="s">
        <v>144</v>
      </c>
      <c r="C85" s="36" t="s">
        <v>211</v>
      </c>
      <c r="D85" s="62">
        <v>2</v>
      </c>
      <c r="E85" s="15" t="s">
        <v>37</v>
      </c>
      <c r="F85" s="63">
        <v>539</v>
      </c>
      <c r="G85" s="23"/>
      <c r="H85" s="23"/>
      <c r="I85" s="38" t="s">
        <v>38</v>
      </c>
      <c r="J85" s="17">
        <v>1</v>
      </c>
      <c r="K85" s="18" t="s">
        <v>61</v>
      </c>
      <c r="L85" s="18" t="s">
        <v>6</v>
      </c>
      <c r="M85" s="46"/>
      <c r="N85" s="23"/>
      <c r="O85" s="23"/>
      <c r="P85" s="45"/>
      <c r="Q85" s="23"/>
      <c r="R85" s="23"/>
      <c r="S85" s="45"/>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64">
        <f t="shared" si="5"/>
        <v>1078</v>
      </c>
      <c r="BB85" s="70">
        <f t="shared" si="6"/>
        <v>1078</v>
      </c>
      <c r="BC85" s="43" t="str">
        <f t="shared" si="7"/>
        <v>INR  One Thousand  &amp;Seventy Eight  Only</v>
      </c>
      <c r="IE85" s="22"/>
      <c r="IF85" s="22"/>
      <c r="IG85" s="22"/>
      <c r="IH85" s="22"/>
      <c r="II85" s="22"/>
    </row>
    <row r="86" spans="1:243" s="21" customFormat="1" ht="31.5" customHeight="1">
      <c r="A86" s="34">
        <v>1.73</v>
      </c>
      <c r="B86" s="75" t="s">
        <v>145</v>
      </c>
      <c r="C86" s="36" t="s">
        <v>212</v>
      </c>
      <c r="D86" s="62">
        <v>1</v>
      </c>
      <c r="E86" s="15" t="s">
        <v>37</v>
      </c>
      <c r="F86" s="63">
        <v>2692</v>
      </c>
      <c r="G86" s="23"/>
      <c r="H86" s="23"/>
      <c r="I86" s="38" t="s">
        <v>38</v>
      </c>
      <c r="J86" s="17">
        <v>1</v>
      </c>
      <c r="K86" s="18" t="s">
        <v>61</v>
      </c>
      <c r="L86" s="18" t="s">
        <v>6</v>
      </c>
      <c r="M86" s="46"/>
      <c r="N86" s="23"/>
      <c r="O86" s="23"/>
      <c r="P86" s="45"/>
      <c r="Q86" s="23"/>
      <c r="R86" s="23"/>
      <c r="S86" s="45"/>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64">
        <f t="shared" si="5"/>
        <v>2692</v>
      </c>
      <c r="BB86" s="70">
        <f t="shared" si="6"/>
        <v>2692</v>
      </c>
      <c r="BC86" s="43" t="str">
        <f t="shared" si="7"/>
        <v>INR  Two Thousand Six Hundred &amp; Ninety Two  Only</v>
      </c>
      <c r="IE86" s="22"/>
      <c r="IF86" s="22"/>
      <c r="IG86" s="22"/>
      <c r="IH86" s="22"/>
      <c r="II86" s="22"/>
    </row>
    <row r="87" spans="1:243" s="21" customFormat="1" ht="41.25" customHeight="1">
      <c r="A87" s="34">
        <v>1.74</v>
      </c>
      <c r="B87" s="75" t="s">
        <v>146</v>
      </c>
      <c r="C87" s="36" t="s">
        <v>213</v>
      </c>
      <c r="D87" s="62">
        <v>50</v>
      </c>
      <c r="E87" s="15" t="s">
        <v>147</v>
      </c>
      <c r="F87" s="63">
        <v>134.05</v>
      </c>
      <c r="G87" s="23"/>
      <c r="H87" s="23"/>
      <c r="I87" s="38" t="s">
        <v>38</v>
      </c>
      <c r="J87" s="17">
        <v>1</v>
      </c>
      <c r="K87" s="18" t="s">
        <v>61</v>
      </c>
      <c r="L87" s="18" t="s">
        <v>6</v>
      </c>
      <c r="M87" s="46"/>
      <c r="N87" s="23"/>
      <c r="O87" s="23"/>
      <c r="P87" s="45"/>
      <c r="Q87" s="23"/>
      <c r="R87" s="23"/>
      <c r="S87" s="45"/>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64">
        <f t="shared" si="5"/>
        <v>6702.5</v>
      </c>
      <c r="BB87" s="70">
        <f t="shared" si="6"/>
        <v>6702.5</v>
      </c>
      <c r="BC87" s="43" t="str">
        <f t="shared" si="7"/>
        <v>INR  Six Thousand Seven Hundred &amp; Two  and Paise Fifty Only</v>
      </c>
      <c r="IE87" s="22"/>
      <c r="IF87" s="22"/>
      <c r="IG87" s="22"/>
      <c r="IH87" s="22"/>
      <c r="II87" s="22"/>
    </row>
    <row r="88" spans="1:243" s="21" customFormat="1" ht="44.25" customHeight="1">
      <c r="A88" s="34">
        <v>1.75</v>
      </c>
      <c r="B88" s="75" t="s">
        <v>148</v>
      </c>
      <c r="C88" s="36" t="s">
        <v>214</v>
      </c>
      <c r="D88" s="62">
        <v>400</v>
      </c>
      <c r="E88" s="15" t="s">
        <v>147</v>
      </c>
      <c r="F88" s="63">
        <v>83.55</v>
      </c>
      <c r="G88" s="23"/>
      <c r="H88" s="23"/>
      <c r="I88" s="38" t="s">
        <v>38</v>
      </c>
      <c r="J88" s="17">
        <v>1</v>
      </c>
      <c r="K88" s="18" t="s">
        <v>61</v>
      </c>
      <c r="L88" s="18" t="s">
        <v>6</v>
      </c>
      <c r="M88" s="46"/>
      <c r="N88" s="23"/>
      <c r="O88" s="23"/>
      <c r="P88" s="45"/>
      <c r="Q88" s="23"/>
      <c r="R88" s="23"/>
      <c r="S88" s="45"/>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64">
        <f t="shared" si="5"/>
        <v>33420</v>
      </c>
      <c r="BB88" s="70">
        <f t="shared" si="6"/>
        <v>33420</v>
      </c>
      <c r="BC88" s="43" t="str">
        <f t="shared" si="7"/>
        <v>INR  Thirty Three Thousand Four Hundred &amp; Twenty  Only</v>
      </c>
      <c r="IE88" s="22"/>
      <c r="IF88" s="22"/>
      <c r="IG88" s="22"/>
      <c r="IH88" s="22"/>
      <c r="II88" s="22"/>
    </row>
    <row r="89" spans="1:243" s="21" customFormat="1" ht="52.5" customHeight="1">
      <c r="A89" s="34">
        <v>1.76</v>
      </c>
      <c r="B89" s="75" t="s">
        <v>149</v>
      </c>
      <c r="C89" s="36" t="s">
        <v>215</v>
      </c>
      <c r="D89" s="62">
        <v>90</v>
      </c>
      <c r="E89" s="15" t="s">
        <v>147</v>
      </c>
      <c r="F89" s="63">
        <v>38.72</v>
      </c>
      <c r="G89" s="23"/>
      <c r="H89" s="23"/>
      <c r="I89" s="38" t="s">
        <v>38</v>
      </c>
      <c r="J89" s="17">
        <v>1</v>
      </c>
      <c r="K89" s="18" t="s">
        <v>61</v>
      </c>
      <c r="L89" s="18" t="s">
        <v>6</v>
      </c>
      <c r="M89" s="46"/>
      <c r="N89" s="23"/>
      <c r="O89" s="23"/>
      <c r="P89" s="45"/>
      <c r="Q89" s="23"/>
      <c r="R89" s="23"/>
      <c r="S89" s="45"/>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64">
        <f t="shared" si="5"/>
        <v>3484.8</v>
      </c>
      <c r="BB89" s="70">
        <f t="shared" si="6"/>
        <v>3484.8</v>
      </c>
      <c r="BC89" s="43" t="str">
        <f t="shared" si="7"/>
        <v>INR  Three Thousand Four Hundred &amp; Eighty Four  and Paise Eighty Only</v>
      </c>
      <c r="IE89" s="22"/>
      <c r="IF89" s="22"/>
      <c r="IG89" s="22"/>
      <c r="IH89" s="22"/>
      <c r="II89" s="22"/>
    </row>
    <row r="90" spans="1:243" s="21" customFormat="1" ht="47.25" customHeight="1">
      <c r="A90" s="34">
        <v>1.77</v>
      </c>
      <c r="B90" s="75" t="s">
        <v>150</v>
      </c>
      <c r="C90" s="36" t="s">
        <v>216</v>
      </c>
      <c r="D90" s="62">
        <v>28</v>
      </c>
      <c r="E90" s="15" t="s">
        <v>147</v>
      </c>
      <c r="F90" s="63">
        <v>71.83</v>
      </c>
      <c r="G90" s="23"/>
      <c r="H90" s="23"/>
      <c r="I90" s="38" t="s">
        <v>38</v>
      </c>
      <c r="J90" s="17">
        <v>1</v>
      </c>
      <c r="K90" s="18" t="s">
        <v>61</v>
      </c>
      <c r="L90" s="18" t="s">
        <v>6</v>
      </c>
      <c r="M90" s="46"/>
      <c r="N90" s="23"/>
      <c r="O90" s="23"/>
      <c r="P90" s="45"/>
      <c r="Q90" s="23"/>
      <c r="R90" s="23"/>
      <c r="S90" s="45"/>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64">
        <f t="shared" si="5"/>
        <v>2011.24</v>
      </c>
      <c r="BB90" s="70">
        <f t="shared" si="6"/>
        <v>2011.24</v>
      </c>
      <c r="BC90" s="43" t="str">
        <f t="shared" si="7"/>
        <v>INR  Two Thousand  &amp;Eleven  and Paise Twenty Four Only</v>
      </c>
      <c r="IE90" s="22"/>
      <c r="IF90" s="22"/>
      <c r="IG90" s="22"/>
      <c r="IH90" s="22"/>
      <c r="II90" s="22"/>
    </row>
    <row r="91" spans="1:243" s="21" customFormat="1" ht="48" customHeight="1">
      <c r="A91" s="34">
        <v>1.78</v>
      </c>
      <c r="B91" s="75" t="s">
        <v>151</v>
      </c>
      <c r="C91" s="36" t="s">
        <v>217</v>
      </c>
      <c r="D91" s="62">
        <v>2</v>
      </c>
      <c r="E91" s="15" t="s">
        <v>37</v>
      </c>
      <c r="F91" s="63">
        <v>171</v>
      </c>
      <c r="G91" s="23"/>
      <c r="H91" s="23"/>
      <c r="I91" s="38" t="s">
        <v>38</v>
      </c>
      <c r="J91" s="17">
        <v>1</v>
      </c>
      <c r="K91" s="18" t="s">
        <v>61</v>
      </c>
      <c r="L91" s="18" t="s">
        <v>6</v>
      </c>
      <c r="M91" s="46"/>
      <c r="N91" s="23"/>
      <c r="O91" s="23"/>
      <c r="P91" s="45"/>
      <c r="Q91" s="23"/>
      <c r="R91" s="23"/>
      <c r="S91" s="45"/>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64">
        <f t="shared" si="5"/>
        <v>342</v>
      </c>
      <c r="BB91" s="70">
        <f t="shared" si="6"/>
        <v>342</v>
      </c>
      <c r="BC91" s="43" t="str">
        <f t="shared" si="7"/>
        <v>INR  Three Hundred &amp; Forty Two  Only</v>
      </c>
      <c r="IE91" s="22"/>
      <c r="IF91" s="22"/>
      <c r="IG91" s="22"/>
      <c r="IH91" s="22"/>
      <c r="II91" s="22"/>
    </row>
    <row r="92" spans="1:243" s="21" customFormat="1" ht="55.5" customHeight="1">
      <c r="A92" s="34">
        <v>1.79</v>
      </c>
      <c r="B92" s="75" t="s">
        <v>152</v>
      </c>
      <c r="C92" s="36" t="s">
        <v>218</v>
      </c>
      <c r="D92" s="62">
        <v>62</v>
      </c>
      <c r="E92" s="15" t="s">
        <v>37</v>
      </c>
      <c r="F92" s="63">
        <v>146</v>
      </c>
      <c r="G92" s="23"/>
      <c r="H92" s="23"/>
      <c r="I92" s="38" t="s">
        <v>38</v>
      </c>
      <c r="J92" s="17">
        <v>1</v>
      </c>
      <c r="K92" s="18" t="s">
        <v>61</v>
      </c>
      <c r="L92" s="18" t="s">
        <v>6</v>
      </c>
      <c r="M92" s="46"/>
      <c r="N92" s="23"/>
      <c r="O92" s="23"/>
      <c r="P92" s="45"/>
      <c r="Q92" s="23"/>
      <c r="R92" s="23"/>
      <c r="S92" s="45"/>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64">
        <f t="shared" si="5"/>
        <v>9052</v>
      </c>
      <c r="BB92" s="70">
        <f t="shared" si="6"/>
        <v>9052</v>
      </c>
      <c r="BC92" s="43" t="str">
        <f t="shared" si="7"/>
        <v>INR  Nine Thousand  &amp;Fifty Two  Only</v>
      </c>
      <c r="IE92" s="22"/>
      <c r="IF92" s="22"/>
      <c r="IG92" s="22"/>
      <c r="IH92" s="22"/>
      <c r="II92" s="22"/>
    </row>
    <row r="93" spans="1:243" s="21" customFormat="1" ht="69.75" customHeight="1">
      <c r="A93" s="34">
        <v>1.8</v>
      </c>
      <c r="B93" s="75" t="s">
        <v>153</v>
      </c>
      <c r="C93" s="36" t="s">
        <v>219</v>
      </c>
      <c r="D93" s="62">
        <v>30</v>
      </c>
      <c r="E93" s="15" t="s">
        <v>37</v>
      </c>
      <c r="F93" s="63">
        <v>71</v>
      </c>
      <c r="G93" s="23"/>
      <c r="H93" s="23"/>
      <c r="I93" s="38" t="s">
        <v>38</v>
      </c>
      <c r="J93" s="17">
        <v>1</v>
      </c>
      <c r="K93" s="18" t="s">
        <v>61</v>
      </c>
      <c r="L93" s="18" t="s">
        <v>6</v>
      </c>
      <c r="M93" s="46"/>
      <c r="N93" s="23"/>
      <c r="O93" s="23"/>
      <c r="P93" s="45"/>
      <c r="Q93" s="23"/>
      <c r="R93" s="23"/>
      <c r="S93" s="45"/>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64">
        <f t="shared" si="5"/>
        <v>2130</v>
      </c>
      <c r="BB93" s="70">
        <f t="shared" si="6"/>
        <v>2130</v>
      </c>
      <c r="BC93" s="43" t="str">
        <f t="shared" si="7"/>
        <v>INR  Two Thousand One Hundred &amp; Thirty  Only</v>
      </c>
      <c r="IE93" s="22"/>
      <c r="IF93" s="22"/>
      <c r="IG93" s="22"/>
      <c r="IH93" s="22"/>
      <c r="II93" s="22"/>
    </row>
    <row r="94" spans="1:243" s="21" customFormat="1" ht="69" customHeight="1">
      <c r="A94" s="34">
        <v>1.81</v>
      </c>
      <c r="B94" s="75" t="s">
        <v>154</v>
      </c>
      <c r="C94" s="36" t="s">
        <v>220</v>
      </c>
      <c r="D94" s="62">
        <v>12</v>
      </c>
      <c r="E94" s="15" t="s">
        <v>37</v>
      </c>
      <c r="F94" s="63">
        <v>71</v>
      </c>
      <c r="G94" s="23"/>
      <c r="H94" s="23"/>
      <c r="I94" s="38" t="s">
        <v>38</v>
      </c>
      <c r="J94" s="17">
        <v>1</v>
      </c>
      <c r="K94" s="18" t="s">
        <v>61</v>
      </c>
      <c r="L94" s="18" t="s">
        <v>6</v>
      </c>
      <c r="M94" s="46"/>
      <c r="N94" s="23"/>
      <c r="O94" s="23"/>
      <c r="P94" s="45"/>
      <c r="Q94" s="23"/>
      <c r="R94" s="23"/>
      <c r="S94" s="45"/>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64">
        <f t="shared" si="5"/>
        <v>852</v>
      </c>
      <c r="BB94" s="70">
        <f t="shared" si="6"/>
        <v>852</v>
      </c>
      <c r="BC94" s="43" t="str">
        <f t="shared" si="7"/>
        <v>INR  Eight Hundred &amp; Fifty Two  Only</v>
      </c>
      <c r="IE94" s="22"/>
      <c r="IF94" s="22"/>
      <c r="IG94" s="22"/>
      <c r="IH94" s="22"/>
      <c r="II94" s="22"/>
    </row>
    <row r="95" spans="1:243" s="21" customFormat="1" ht="65.25" customHeight="1">
      <c r="A95" s="34">
        <v>1.82</v>
      </c>
      <c r="B95" s="75" t="s">
        <v>155</v>
      </c>
      <c r="C95" s="36" t="s">
        <v>221</v>
      </c>
      <c r="D95" s="62">
        <v>478</v>
      </c>
      <c r="E95" s="15" t="s">
        <v>147</v>
      </c>
      <c r="F95" s="63">
        <v>102</v>
      </c>
      <c r="G95" s="23"/>
      <c r="H95" s="23"/>
      <c r="I95" s="38" t="s">
        <v>38</v>
      </c>
      <c r="J95" s="17">
        <v>1</v>
      </c>
      <c r="K95" s="18" t="s">
        <v>61</v>
      </c>
      <c r="L95" s="18" t="s">
        <v>6</v>
      </c>
      <c r="M95" s="46"/>
      <c r="N95" s="23"/>
      <c r="O95" s="23"/>
      <c r="P95" s="45"/>
      <c r="Q95" s="23"/>
      <c r="R95" s="23"/>
      <c r="S95" s="45"/>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64">
        <f t="shared" si="5"/>
        <v>48756</v>
      </c>
      <c r="BB95" s="70">
        <f t="shared" si="6"/>
        <v>48756</v>
      </c>
      <c r="BC95" s="43" t="str">
        <f t="shared" si="7"/>
        <v>INR  Forty Eight Thousand Seven Hundred &amp; Fifty Six  Only</v>
      </c>
      <c r="IE95" s="22"/>
      <c r="IF95" s="22"/>
      <c r="IG95" s="22"/>
      <c r="IH95" s="22"/>
      <c r="II95" s="22"/>
    </row>
    <row r="96" spans="1:243" s="21" customFormat="1" ht="42.75" customHeight="1">
      <c r="A96" s="34">
        <v>1.83</v>
      </c>
      <c r="B96" s="75" t="s">
        <v>156</v>
      </c>
      <c r="C96" s="36" t="s">
        <v>222</v>
      </c>
      <c r="D96" s="62">
        <v>30</v>
      </c>
      <c r="E96" s="15" t="s">
        <v>147</v>
      </c>
      <c r="F96" s="63">
        <v>204</v>
      </c>
      <c r="G96" s="23"/>
      <c r="H96" s="23"/>
      <c r="I96" s="38" t="s">
        <v>38</v>
      </c>
      <c r="J96" s="17">
        <v>1</v>
      </c>
      <c r="K96" s="18" t="s">
        <v>61</v>
      </c>
      <c r="L96" s="18" t="s">
        <v>6</v>
      </c>
      <c r="M96" s="46"/>
      <c r="N96" s="23"/>
      <c r="O96" s="23"/>
      <c r="P96" s="45"/>
      <c r="Q96" s="23"/>
      <c r="R96" s="23"/>
      <c r="S96" s="45"/>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64">
        <f>total_amount_ba($B$2,$D$2,D96,F96,J96,K96,M96)</f>
        <v>6120</v>
      </c>
      <c r="BB96" s="70">
        <f>BA96+SUM(N96:AZ96)</f>
        <v>6120</v>
      </c>
      <c r="BC96" s="43" t="str">
        <f t="shared" si="7"/>
        <v>INR  Six Thousand One Hundred &amp; Twenty  Only</v>
      </c>
      <c r="IE96" s="22"/>
      <c r="IF96" s="22"/>
      <c r="IG96" s="22"/>
      <c r="IH96" s="22"/>
      <c r="II96" s="22"/>
    </row>
    <row r="97" spans="1:243" s="21" customFormat="1" ht="59.25" customHeight="1">
      <c r="A97" s="34">
        <v>1.84</v>
      </c>
      <c r="B97" s="75" t="s">
        <v>157</v>
      </c>
      <c r="C97" s="36" t="s">
        <v>223</v>
      </c>
      <c r="D97" s="62">
        <v>2</v>
      </c>
      <c r="E97" s="15" t="s">
        <v>37</v>
      </c>
      <c r="F97" s="63">
        <v>2359</v>
      </c>
      <c r="G97" s="23"/>
      <c r="H97" s="23"/>
      <c r="I97" s="38" t="s">
        <v>38</v>
      </c>
      <c r="J97" s="17">
        <v>1</v>
      </c>
      <c r="K97" s="18" t="s">
        <v>61</v>
      </c>
      <c r="L97" s="18" t="s">
        <v>6</v>
      </c>
      <c r="M97" s="46"/>
      <c r="N97" s="23"/>
      <c r="O97" s="23"/>
      <c r="P97" s="45"/>
      <c r="Q97" s="23"/>
      <c r="R97" s="23"/>
      <c r="S97" s="45"/>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64">
        <f>total_amount_ba($B$2,$D$2,D97,F97,J97,K97,M97)</f>
        <v>4718</v>
      </c>
      <c r="BB97" s="70">
        <f>BA97+SUM(N97:AZ97)</f>
        <v>4718</v>
      </c>
      <c r="BC97" s="43" t="str">
        <f t="shared" si="7"/>
        <v>INR  Four Thousand Seven Hundred &amp; Eighteen  Only</v>
      </c>
      <c r="IE97" s="22"/>
      <c r="IF97" s="22"/>
      <c r="IG97" s="22"/>
      <c r="IH97" s="22"/>
      <c r="II97" s="22"/>
    </row>
    <row r="98" spans="1:243" s="21" customFormat="1" ht="42.75" customHeight="1">
      <c r="A98" s="34">
        <v>1.85</v>
      </c>
      <c r="B98" s="75" t="s">
        <v>158</v>
      </c>
      <c r="C98" s="36" t="s">
        <v>224</v>
      </c>
      <c r="D98" s="62">
        <v>20</v>
      </c>
      <c r="E98" s="15" t="s">
        <v>147</v>
      </c>
      <c r="F98" s="63">
        <v>75</v>
      </c>
      <c r="G98" s="23"/>
      <c r="H98" s="23"/>
      <c r="I98" s="38" t="s">
        <v>38</v>
      </c>
      <c r="J98" s="17">
        <v>1</v>
      </c>
      <c r="K98" s="18" t="s">
        <v>61</v>
      </c>
      <c r="L98" s="18" t="s">
        <v>6</v>
      </c>
      <c r="M98" s="46"/>
      <c r="N98" s="23"/>
      <c r="O98" s="23"/>
      <c r="P98" s="45"/>
      <c r="Q98" s="23"/>
      <c r="R98" s="23"/>
      <c r="S98" s="45"/>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64">
        <f>total_amount_ba($B$2,$D$2,D98,F98,J98,K98,M98)</f>
        <v>1500</v>
      </c>
      <c r="BB98" s="70">
        <f>BA98+SUM(N98:AZ98)</f>
        <v>1500</v>
      </c>
      <c r="BC98" s="43" t="str">
        <f t="shared" si="7"/>
        <v>INR  One Thousand Five Hundred    Only</v>
      </c>
      <c r="IE98" s="22"/>
      <c r="IF98" s="22"/>
      <c r="IG98" s="22"/>
      <c r="IH98" s="22"/>
      <c r="II98" s="22"/>
    </row>
    <row r="99" spans="1:243" s="21" customFormat="1" ht="89.25" customHeight="1">
      <c r="A99" s="34">
        <v>1.86</v>
      </c>
      <c r="B99" s="75" t="s">
        <v>159</v>
      </c>
      <c r="C99" s="36" t="s">
        <v>225</v>
      </c>
      <c r="D99" s="62">
        <v>6</v>
      </c>
      <c r="E99" s="15" t="s">
        <v>37</v>
      </c>
      <c r="F99" s="63">
        <v>658</v>
      </c>
      <c r="G99" s="23"/>
      <c r="H99" s="23"/>
      <c r="I99" s="38" t="s">
        <v>38</v>
      </c>
      <c r="J99" s="17">
        <v>1</v>
      </c>
      <c r="K99" s="18" t="s">
        <v>61</v>
      </c>
      <c r="L99" s="18" t="s">
        <v>6</v>
      </c>
      <c r="M99" s="46"/>
      <c r="N99" s="23"/>
      <c r="O99" s="23"/>
      <c r="P99" s="45"/>
      <c r="Q99" s="23"/>
      <c r="R99" s="23"/>
      <c r="S99" s="45"/>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64">
        <f>total_amount_ba($B$2,$D$2,D99,F99,J99,K99,M99)</f>
        <v>3948</v>
      </c>
      <c r="BB99" s="70">
        <f>BA99+SUM(N99:AZ99)</f>
        <v>3948</v>
      </c>
      <c r="BC99" s="43" t="str">
        <f t="shared" si="7"/>
        <v>INR  Three Thousand Nine Hundred &amp; Forty Eight  Only</v>
      </c>
      <c r="IE99" s="22"/>
      <c r="IF99" s="22"/>
      <c r="IG99" s="22"/>
      <c r="IH99" s="22"/>
      <c r="II99" s="22"/>
    </row>
    <row r="100" spans="1:243" s="21" customFormat="1" ht="135.75" customHeight="1">
      <c r="A100" s="34">
        <v>1.87</v>
      </c>
      <c r="B100" s="76" t="s">
        <v>236</v>
      </c>
      <c r="C100" s="36" t="s">
        <v>226</v>
      </c>
      <c r="D100" s="62">
        <v>1</v>
      </c>
      <c r="E100" s="15" t="s">
        <v>37</v>
      </c>
      <c r="F100" s="63">
        <v>24429</v>
      </c>
      <c r="G100" s="23"/>
      <c r="H100" s="23"/>
      <c r="I100" s="38" t="s">
        <v>38</v>
      </c>
      <c r="J100" s="17">
        <v>1</v>
      </c>
      <c r="K100" s="18" t="s">
        <v>61</v>
      </c>
      <c r="L100" s="18" t="s">
        <v>6</v>
      </c>
      <c r="M100" s="46"/>
      <c r="N100" s="23"/>
      <c r="O100" s="23"/>
      <c r="P100" s="45"/>
      <c r="Q100" s="23"/>
      <c r="R100" s="23"/>
      <c r="S100" s="45"/>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64">
        <f>total_amount_ba($B$2,$D$2,D100,F100,J100,K100,M100)</f>
        <v>24429</v>
      </c>
      <c r="BB100" s="70">
        <f>BA100+SUM(N100:AZ100)</f>
        <v>24429</v>
      </c>
      <c r="BC100" s="43" t="str">
        <f t="shared" si="7"/>
        <v>INR  Twenty Four Thousand Four Hundred &amp; Twenty Nine  Only</v>
      </c>
      <c r="IE100" s="22"/>
      <c r="IF100" s="22"/>
      <c r="IG100" s="22"/>
      <c r="IH100" s="22"/>
      <c r="II100" s="22"/>
    </row>
    <row r="101" spans="1:243" s="21" customFormat="1" ht="34.5" customHeight="1">
      <c r="A101" s="48" t="s">
        <v>59</v>
      </c>
      <c r="B101" s="49"/>
      <c r="C101" s="50"/>
      <c r="D101" s="51"/>
      <c r="E101" s="51"/>
      <c r="F101" s="51"/>
      <c r="G101" s="51"/>
      <c r="H101" s="52"/>
      <c r="I101" s="52"/>
      <c r="J101" s="52"/>
      <c r="K101" s="52"/>
      <c r="L101" s="53"/>
      <c r="BA101" s="65">
        <f>SUM(BA13:BA100)</f>
        <v>4775141</v>
      </c>
      <c r="BB101" s="69">
        <f>SUM(BB13:BB100)</f>
        <v>4775141</v>
      </c>
      <c r="BC101" s="43" t="str">
        <f>SpellNumber($E$2,BB101)</f>
        <v>INR  Forty Seven Lakh Seventy Five Thousand One Hundred &amp; Forty One  Only</v>
      </c>
      <c r="IE101" s="22">
        <v>4</v>
      </c>
      <c r="IF101" s="22" t="s">
        <v>41</v>
      </c>
      <c r="IG101" s="22" t="s">
        <v>58</v>
      </c>
      <c r="IH101" s="22">
        <v>10</v>
      </c>
      <c r="II101" s="22" t="s">
        <v>37</v>
      </c>
    </row>
    <row r="102" spans="1:243" s="26" customFormat="1" ht="33.75" customHeight="1">
      <c r="A102" s="49" t="s">
        <v>63</v>
      </c>
      <c r="B102" s="54"/>
      <c r="C102" s="24"/>
      <c r="D102" s="55"/>
      <c r="E102" s="56" t="s">
        <v>66</v>
      </c>
      <c r="F102" s="67"/>
      <c r="G102" s="57"/>
      <c r="H102" s="25"/>
      <c r="I102" s="25"/>
      <c r="J102" s="25"/>
      <c r="K102" s="58"/>
      <c r="L102" s="59"/>
      <c r="M102" s="60"/>
      <c r="O102" s="21"/>
      <c r="P102" s="21"/>
      <c r="Q102" s="21"/>
      <c r="R102" s="21"/>
      <c r="S102" s="21"/>
      <c r="BA102" s="66">
        <f>IF(ISBLANK(F102),0,IF(E102="Excess (+)",ROUND(BA101+(BA101*F102),2),IF(E102="Less (-)",ROUND(BA101+(BA101*F102*(-1)),2),IF(E102="At Par",BA101,0))))</f>
        <v>0</v>
      </c>
      <c r="BB102" s="68">
        <f>ROUND(BA102,0)</f>
        <v>0</v>
      </c>
      <c r="BC102" s="43" t="str">
        <f>SpellNumber($E$2,BA102)</f>
        <v>INR Zero Only</v>
      </c>
      <c r="IE102" s="27"/>
      <c r="IF102" s="27"/>
      <c r="IG102" s="27"/>
      <c r="IH102" s="27"/>
      <c r="II102" s="27"/>
    </row>
    <row r="103" spans="1:243" s="26" customFormat="1" ht="41.25" customHeight="1">
      <c r="A103" s="48" t="s">
        <v>62</v>
      </c>
      <c r="B103" s="48"/>
      <c r="C103" s="81" t="str">
        <f>SpellNumber($E$2,BA102)</f>
        <v>INR Zero Only</v>
      </c>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3"/>
      <c r="IE103" s="27"/>
      <c r="IF103" s="27"/>
      <c r="IG103" s="27"/>
      <c r="IH103" s="27"/>
      <c r="II103" s="27"/>
    </row>
    <row r="104" spans="3:243" s="12" customFormat="1" ht="15">
      <c r="C104" s="28"/>
      <c r="D104" s="28"/>
      <c r="E104" s="28"/>
      <c r="F104" s="28"/>
      <c r="G104" s="28"/>
      <c r="H104" s="28"/>
      <c r="I104" s="28"/>
      <c r="J104" s="28"/>
      <c r="K104" s="28"/>
      <c r="L104" s="28"/>
      <c r="M104" s="28"/>
      <c r="O104" s="28"/>
      <c r="BA104" s="28"/>
      <c r="BC104" s="28"/>
      <c r="IE104" s="13"/>
      <c r="IF104" s="13"/>
      <c r="IG104" s="13"/>
      <c r="IH104" s="13"/>
      <c r="II104" s="13"/>
    </row>
  </sheetData>
  <sheetProtection password="C7D6" sheet="1" selectLockedCells="1"/>
  <mergeCells count="8">
    <mergeCell ref="A9:BC9"/>
    <mergeCell ref="C103:BC103"/>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02">
      <formula1>IF(E102="Select",-1,IF(E102="At Par",0,0))</formula1>
      <formula2>IF(E102="Select",-1,IF(E102="At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02">
      <formula1>0</formula1>
      <formula2>IF(E102&lt;&gt;"Select",99.9,0)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02">
      <formula1>0</formula1>
      <formula2>99.9</formula2>
    </dataValidation>
    <dataValidation type="list" allowBlank="1" showInputMessage="1" showErrorMessage="1" sqref="E102">
      <formula1>"Select, Excess (+), Less (-)"</formula1>
    </dataValidation>
    <dataValidation type="list" allowBlank="1" showInputMessage="1" showErrorMessage="1" sqref="L86 L87 L88 L89 L90 L91 L92 L93 L94 L95 L96 L97 L98 L99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100">
      <formula1>"INR"</formula1>
    </dataValidation>
    <dataValidation type="decimal" allowBlank="1" showInputMessage="1" showErrorMessage="1" promptTitle="Rate Entry" prompt="Please enter the Basic Price in Rupees for this item. " errorTitle="Invaid Entry" error="Only Numeric Values are allowed. " sqref="G13:H10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00">
      <formula1>0</formula1>
      <formula2>999999999999999</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13:F100 D13:D100">
      <formula1>0</formula1>
      <formula2>999999999999999</formula2>
    </dataValidation>
    <dataValidation allowBlank="1" showInputMessage="1" showErrorMessage="1" promptTitle="Units" prompt="Please enter Units in text" sqref="E13:E100"/>
    <dataValidation type="decimal" allowBlank="1" showInputMessage="1" showErrorMessage="1" promptTitle="Rate Entry" prompt="Please enter the Inspection Charges in Rupees for this item. " errorTitle="Invaid Entry" error="Only Numeric Values are allowed. " sqref="Q13:Q10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0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00">
      <formula1>0</formula1>
      <formula2>999999999999999</formula2>
    </dataValidation>
    <dataValidation allowBlank="1" showInputMessage="1" showErrorMessage="1" promptTitle="Itemcode/Make" prompt="Please enter text" sqref="C13:C100"/>
    <dataValidation type="decimal" allowBlank="1" showInputMessage="1" showErrorMessage="1" errorTitle="Invalid Entry" error="Only Numeric Values are allowed. " sqref="A13:A100">
      <formula1>0</formula1>
      <formula2>999999999999999</formula2>
    </dataValidation>
    <dataValidation type="list" showInputMessage="1" showErrorMessage="1" sqref="I13:I100">
      <formula1>"Excess(+), Less(-)"</formula1>
    </dataValidation>
    <dataValidation allowBlank="1" showInputMessage="1" showErrorMessage="1" promptTitle="Addition / Deduction" prompt="Please Choose the correct One" sqref="J13:J100"/>
    <dataValidation type="list" allowBlank="1" showInputMessage="1" showErrorMessage="1" sqref="C2">
      <formula1>"Normal, SingleWindow, Alternate"</formula1>
    </dataValidation>
    <dataValidation type="list" allowBlank="1" showInputMessage="1" showErrorMessage="1" sqref="K13:K100">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4">
      <selection activeCell="I24" sqref="I24"/>
    </sheetView>
  </sheetViews>
  <sheetFormatPr defaultColWidth="9.140625" defaultRowHeight="15"/>
  <sheetData>
    <row r="6" spans="5:11" ht="15">
      <c r="E6" s="90" t="s">
        <v>2</v>
      </c>
      <c r="F6" s="90"/>
      <c r="G6" s="90"/>
      <c r="H6" s="90"/>
      <c r="I6" s="90"/>
      <c r="J6" s="90"/>
      <c r="K6" s="90"/>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iDeck</cp:lastModifiedBy>
  <cp:lastPrinted>2015-01-07T05:41:29Z</cp:lastPrinted>
  <dcterms:created xsi:type="dcterms:W3CDTF">2009-01-30T06:42:42Z</dcterms:created>
  <dcterms:modified xsi:type="dcterms:W3CDTF">2018-06-04T09:37:01Z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