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<sst xmlns="http://schemas.openxmlformats.org/spreadsheetml/2006/main" count="567" uniqueCount="248">
  <si>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</si>
  <si>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</si>
  <si>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</si>
  <si>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</si>
  <si>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</si>
  <si>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</si>
  <si>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</si>
  <si>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</si>
  <si>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</si>
  <si>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</si>
  <si>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</si>
  <si>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</si>
  <si>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</si>
  <si>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</si>
  <si>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</si>
  <si>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</si>
  <si>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</si>
  <si>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</si>
  <si>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</si>
  <si>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</si>
  <si>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</si>
  <si>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</si>
  <si>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</si>
  <si>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</si>
  <si>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</si>
  <si>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</si>
  <si>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</si>
  <si>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</si>
  <si>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</si>
  <si>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</si>
  <si>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</si>
  <si>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</si>
  <si>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</si>
  <si>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</si>
  <si>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</si>
  <si>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</si>
  <si>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</si>
  <si>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</si>
  <si>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</si>
  <si>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</si>
  <si>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</si>
  <si>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</si>
  <si>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</si>
  <si>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</si>
  <si>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</si>
  <si>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</si>
  <si>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</si>
  <si>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</si>
  <si>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</si>
  <si>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</si>
  <si>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</si>
  <si>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</si>
  <si>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</si>
  <si>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</si>
  <si>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Bhubaneswar Smart City Limited</t>
  </si>
  <si>
    <t>Name of Work: Developmnt of Sensory park for children with special needs in ward no.30, Saheed Nagar, Bhubaneswar, Odisha.</t>
  </si>
  <si>
    <t>Contract No:  BID IDENTIFICATION NO.: 3320/BSCL/45/2017</t>
  </si>
  <si>
    <t>Clearing grass and removal of rubbish from the graden disposal of the stuff as per the Clause 201 of MOST Specification including cost of all materials, labour, labour cess, royalties, conveyance, applicable taxes and T&amp;P etc.complete in all respect but excluding GST and as directed by Engineer-in-Charge.</t>
  </si>
  <si>
    <t>Dismantling of existing structures like walls, masonry, cement concrete, Pavement whatever necessary, storing and disposal of dismantling unsuitable material with all leads and lifts  up to 5km and stacking the usable materials including cost of all materials, labour, labour cess, royalties, conveyance, applicable taxes and T&amp;P etc.complete in all respect but excluding GST and as directed by Engineer-in-Charge.</t>
  </si>
  <si>
    <t>Earthwork Excavation in hard soil or gravelly soil within 50 mtrs initial lead and 1.5 mtr initial lift including rough dressing and breaking clods to maximum 5 cum to 7 cm and laying in layer not exceeding 3 mtrs in depth including cost of all materials, labour, labour cess, royalties, conveyance, applicable taxes and T&amp;P etc.complete in all respect but excluding GST and as directed by Engineer-in-Charge.</t>
  </si>
  <si>
    <t>Supplying and filling in foundation trenches and plinth with sand well watered and rammed in layers not exceeding 23cm in depth with all lead and lift including cost of all materials, labour, labour cess, royalties, conveyance, applicable taxes and T&amp;P etc.complete in all respect but excluding GST and as directed by Engineer-in-Charge.</t>
  </si>
  <si>
    <t>Brick work with Fly ash bricks 25cm x 12cm x 8cm size having crushing strength not less than 75 Kg/cm2 with dimensional tolerance ± 8 percent in cement mortar (1:6) in foundation and plinth with all lead and lift including cost, conveyance, royalties, taxes of the material, cost of all labour, T&amp;P etc., required for the work complete in all respect as directed by the Engineer-in-Charge.</t>
  </si>
  <si>
    <t>Providing and applying 16 mm thick external plaster in cement mortar (1:6) on all types of external surfaces using coarse clean sand including surface preparation, curing both the coats, roughening the first coat for making key for the next coat ,bends, pattas, grooves, drip moulds, etc. and all scaffolding, curing etc., including cost of all materials, labour, labour cess, royalties, conveyance, applicable taxes and T&amp;P etc.complete in all respect but excluding GST and as directed by Engineer-in-Charge.</t>
  </si>
  <si>
    <t>Providing and laying of Plain Cement concrete (1:3:6) with 4cm. Size crusher broken hard Granite metal including cost of all materials, labour, labour cess, royalties, conveyance, applicable taxes and T&amp;P etc.complete in all respect but excluding GST and as directed by Engineer-in-Charge.</t>
  </si>
  <si>
    <t>Providing, Laying &amp; Jointing RCC M20 design mix for top of the Brick walls and foundation using 20mm graded BGHCB chips and fine aggregates and cement  including cost and conveyance of all materials, machinery,  labour, vibration, curing and all incidental charges  etc. complete but excluding cost of steel, centering &amp; shuttering and its fabrication, conforming to standard specification including cost of all materials, labour, labour cess, royalties, conveyance, applicable taxes and T&amp;P etc.complete in all respect but excluding GST and as directed by Engineer-in-Charge.</t>
  </si>
  <si>
    <t>Supply of HYSD Fe 500D grade steel of TATA/SAIL/VIZAG/ RINL/ SHYAM/ JINDAL including cost and conveyance to site and labour charges including cutting, bending, binding, fabrication of reinforcement  including cost of binding wire etc., including cost of all materials, labour, labour cess, royalties, conveyance, applicable taxes and T&amp;P etc.complete in all respect but excluding GST and as directed by Engineer-in-Charge.</t>
  </si>
  <si>
    <t>Rigid and smooth Steel centering and shuttering at all heights of walls work tie beam using required nos of vertical and horizontal supports of scaffolding with joists, N.G. rails and channels and steel shutering plates including welding, bolting,cost, conveyance, royalty and all other taxes of all materials and cost of scaffolding etc.including cost of conveyance of dismantling and disposing debris clear of work site complete to receive reinforcement grills and concrete as per requirement including cost of all materials, labour, labour cess, royalties, conveyance, applicable taxes and T&amp;P etc.complete in all respect but excluding GST and as directed by Engineer-in-Charge.</t>
  </si>
  <si>
    <t>Construction of granular sub-base providing close coarse grade granular sub-base material as per table -100-1, spreading in uniform layers with grader not exceeding 225mm thick on prepared surface, mixing by mix in place method with rotavator at OMC, and compacting with vibratory roller to achieve the desired density complete as per clause 401 of MOSRT&amp;H pecifications for Road &amp; Bridges work (Latest Revision) including cost of all materials, labour, labour cess, royalties, conveyance, applicable taxes and T&amp;P etc.complete in all respect but excluding GST and as directed by Engineer-in-Charge.</t>
  </si>
  <si>
    <t>Supply, fixing and installation of concrete sitting as per the approved drawing including cost of all materials, labour, labour cess, royalties, conveyance, applicable taxes and T&amp;P etc.complete in all respect but excluding GST and as directed by Engineer-in-Charge.</t>
  </si>
  <si>
    <t>Providing and laying factory made Cement Concrete paver blocks of 60 and 80 mm thick and M-30 grade of concrete of required strength, thickness &amp; size/shape, made by table vibratory method , to attain superior smooth finish using PU or equivalent moulds, laid in required Grey colour &amp; pattern over 50mm thick compacted bed of coarse sand, compacting and proper embedding / 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etc.,including cost of all materials, labour, labour cess, royalties, conveyance, applicable taxes and T&amp;P etc.complete in all respect but excluding GST and as directed by Engineer-in-Charge &amp; manufacturer’s specifications</t>
  </si>
  <si>
    <t>Paver Block 60mm</t>
  </si>
  <si>
    <t>Paver Block 80mm</t>
  </si>
  <si>
    <t>Supply, fixing and installation of EPDM flooring as per the approved drawing including cost of all materials, labour, labour cess, royalties, conveyance, applicable taxes and T&amp;P etc.complete in all respect but excluding GST and as directed by Engineer-in-Charge.</t>
  </si>
  <si>
    <t>Supply, fixing and installation of 300 mm dia hume pipe as per the approved drawing including cost of all materials, labour, labour cess, royalties, conveyance, applicable taxes and T&amp;P etc.complete in all respect but excluding GST and as directed by Engineer-in-Charge.</t>
  </si>
  <si>
    <t>Providing and fixing in position self standing dust Bin  of approved design and make of minimum height of 0.85 meter dia 0.60 meter (capacity min 80 ltrs) designed for accommodating dry as well as wet kind of trash in the garden  made out of in pure polyester Fiberglass Reinforced Plastic (UV resistant finishing) of 2mm thk with matt  finish including cost of all materials, labour, labour cess, royalties, conveyance, applicable taxes and T&amp;P etc.complete in all respect but excluding GST and as directed by Engineer-in-Charge.</t>
  </si>
  <si>
    <t>Bollards</t>
  </si>
  <si>
    <t>Body Material: Hot dip Galvanised iron &amp; appropriate PVC, pole electric cable and light and all nececery items includes all etc. and also  for protection of the LED's including cost of all materials, labour, labour cess, royalties, conveyance, applicable taxes and T&amp;P etc.complete in all respect but excluding GST and as directed by Engineer-in-Charge.</t>
  </si>
  <si>
    <t>Base plate: around 200x200x2mm</t>
  </si>
  <si>
    <t>Colour : 70% gray/Black</t>
  </si>
  <si>
    <t>Finish : matt</t>
  </si>
  <si>
    <t>Dimensions:</t>
  </si>
  <si>
    <t>Plan profile/ Cross secction : tubular pipe section either round or square in shape.</t>
  </si>
  <si>
    <t>Height : 600-750 from FGL.</t>
  </si>
  <si>
    <t>Protection category : IP65 class I</t>
  </si>
  <si>
    <t>Driver : Integral type</t>
  </si>
  <si>
    <t>Voltage range : 210-270</t>
  </si>
  <si>
    <t>Lux Level : 8(+/-3)</t>
  </si>
  <si>
    <t>This is including cost of all materials, labour, labour cess, royalties, conveyance, applicable taxes and T&amp;P etc.complete in all respect but excluding GST and as directed by Engineer-in-Charge.</t>
  </si>
  <si>
    <t>Bollard light</t>
  </si>
  <si>
    <t>Post top Lights</t>
  </si>
  <si>
    <t>The Item includes supply, installation, testing and commissioning of LED post tops with poles and the necessary electrical cabling, earthing, etc., at location as given in the drawing or as specified by engineer in charge. Installation of LED post tops includes preparing designing &amp; erecting a foundation in the ground with anchor bolts to suit the fixing of base plate, fixing of post top on foundation using anchor bolts &amp; the base plate. The contractor shall ensure all post tops installed are in line plumb.</t>
  </si>
  <si>
    <t>Pole Height: 3.5 to 4.5 m from FGL round</t>
  </si>
  <si>
    <t>Body of the pole: Hot dip GI with Matt finish &amp; 70% grey/ black color or as specified by engineer in charge.</t>
  </si>
  <si>
    <t>Junction box: inbuilt with MCR, connector etc.,</t>
  </si>
  <si>
    <t>Desired outout lux level :15 (+/-3)</t>
  </si>
  <si>
    <t>Protection : IP65 class I</t>
  </si>
  <si>
    <t>Colour temperature : 4000K (Neutral)</t>
  </si>
  <si>
    <t>Driver : Integral Type</t>
  </si>
  <si>
    <t>Post top light</t>
  </si>
  <si>
    <t>Cabling: Providing and installaing on site the required cable for all electrical works. Item includes preparing electrical layout for the area prior to execution with approval of engineer in charge,including cost of all materials, labour, labour cess, royalties, conveyance, applicable taxes and T&amp;P etc.complete in all respect but excluding GST and as directed by Engineer-in-Charge.</t>
  </si>
  <si>
    <t>Supply and installation of play equipment on location as shown in drawing and as directed by engineer in charge of make "Re-play" or equivalent make of ISO:9001 certification, including cost of all materials, labour, labour cess, royalties, conveyance, applicable taxes and T&amp;P etc.complete in all respect but excluding GST and as directed by Engineer-in-Charge.</t>
  </si>
  <si>
    <t>List of Play Equipments.</t>
  </si>
  <si>
    <t>Shoulder Builder(DC-019-Gym)</t>
  </si>
  <si>
    <t>Ball Pool(DC-001-Bp)</t>
  </si>
  <si>
    <t>Marry Go Round(RE-04-MGR)</t>
  </si>
  <si>
    <t>3 seater Ground MGR(DC-024-MGR)</t>
  </si>
  <si>
    <t>Wheel chair Swing(DC-035-SW)</t>
  </si>
  <si>
    <t>Monkey bar Climber(RE-04-CL)</t>
  </si>
  <si>
    <t>Drum Track(DC-009-ME)</t>
  </si>
  <si>
    <t>Single Seater Spring Rider(DC-033-SS)</t>
  </si>
  <si>
    <t>Musical Pool(DC-008-ME)</t>
  </si>
  <si>
    <t>2 Seater Spring See Saw(DC-34-SS)</t>
  </si>
  <si>
    <t>Musical Panel(DC-11-ME)</t>
  </si>
  <si>
    <t>AC-12-CL</t>
  </si>
  <si>
    <t>DC-O18-SP</t>
  </si>
  <si>
    <t>DC-023-MGR</t>
  </si>
  <si>
    <t>RE-06-SW</t>
  </si>
  <si>
    <t>RE-04-SL</t>
  </si>
  <si>
    <t>RE-05-SS</t>
  </si>
  <si>
    <t>RE-01-SP</t>
  </si>
  <si>
    <t>DC-36-SW</t>
  </si>
  <si>
    <t>DC-029-MP</t>
  </si>
  <si>
    <t>DC-37-SW</t>
  </si>
  <si>
    <t>fun with bell</t>
  </si>
  <si>
    <t>Braille board(12"x16")</t>
  </si>
  <si>
    <t>Supplying and fixing of stainless steel of 304 grade in hand railling using 50mm dia of 2mm thick circular pipe with balustrade of size 32x32x2 mm @ 0.9 mt, C/C and stailesssteel square pipe bracing of size 32x32x2mm in 3 rows  as per approved design and specification including cost of all materials, labour, labour cess, royalties, conveyance, applicable taxes and T&amp;P etc.complete in all respect but excluding GST and as directed by Engineer-in-Charge.</t>
  </si>
  <si>
    <t>Supplying, fitting of M.S spiked grill including screws as may be required etc including cost of all materials, labour, labour cess, royalties, conveyance, applicable taxes and T&amp;P etc.complete in all respect but excluding GST and as directed by Engineer-in-Charge.</t>
  </si>
  <si>
    <t>Construction of RCC Under Ground water tank with M-30 Concrete of size 1.5x1.5x1.00 m. basement, wall slab with RCC cover including centering shuttering and the reinforcement of Fe-500 D and plastering to all side with PCC (1:3:6) at the bottom of the under ground water tank including cost of all materials, labour, labour cess, royalties, conveyance, applicable taxes and T&amp;P etc.complete in all respect but excluding GST and as directed by Engineer-in-Charge.</t>
  </si>
  <si>
    <t>Providing &amp; laying in trenches UPVC pipe conforming to IS 4985/2000 and specials of the following outside diameter of class-3 with supply of solvent cement by non-heat application method  including EW in excavation in trenches in AKS and refilling with excavated materials including cost of all materials, labour, labour cess, royalties, conveyance, applicable taxes and T&amp;P etc.complete in all respect but excluding GST and as directed by Engineer-in-Charge.</t>
  </si>
  <si>
    <t xml:space="preserve">Providing &amp; laying in trenches PVC pipe conforming to IS 4985/2000 and specials of the following outside diameter of class-3 with supply of solvent cement by non-heat application method  including EW in excavation in trenches in AKS and refilling with excavated materials including cost of all materials, labour, labour cess, royalties, conveyance, applicable taxes and T&amp;P etc.complete in all respect but excluding GST and as directed by Engineer-in-Charge.  </t>
  </si>
  <si>
    <t>Supply of broad leaf grass well grown disease free, carpet formed, 2” thickness. In 1:5 i.e 600 sqm. including cost of all materials, labour, labour cess, royalties, conveyance, applicable taxes and T&amp;P etc.complete in all respect but excluding GST and as directed by Engineer-in-Charge.</t>
  </si>
  <si>
    <t>Dibbling of broad leaf grass including watering, rolling including cost of all materials, labour, labour cess, royalties, conveyance, applicable taxes and T&amp;P etc.complete in all respect but excluding GST and as directed by Engineer-in-Charge.</t>
  </si>
  <si>
    <t>Priming one coat with any approved primer , including cost of all materials, labour, labour cess, royalties, conveyance, applicable taxes and T&amp;P etc.complete in all respect but excluding GST and as directed by Engineer-in-Charge.</t>
  </si>
  <si>
    <t>Weather coat Painting two coats any approved paint  on the outer side wall including cost of all materials, labour, labour cess, royalties, conveyance, applicable taxes and T&amp;P etc.complete in all respect but excluding GST and as directed by Engineer-in-Charge.</t>
  </si>
  <si>
    <t>Distemper 2 coat inside the building with any approved paint including cost of all materials, labour, labour cess, royalties, conveyance, applicable taxes and T&amp;P etc.complete in all respect but excluding GST and as directed by Engineer-in-Charge.</t>
  </si>
  <si>
    <t>Enamel Painting 2 coat with 1 coat primer with any approved paint on Ms grill painting including cost of all materials, labour, labour cess, royalties, conveyance, applicable taxes and T&amp;P etc.complete in all respect but excluding GST and as directed by Engineer-in-Charge.</t>
  </si>
  <si>
    <t>Supplying, fitting and fixing of Granite tiles (above 0.4 Sqm over 10mm thick CM(1:1) including cost of all materials, labour, labour cess, royalties, conveyance, applicable taxes and T&amp;P etc.complete in all respect but excluding GST and as directed by Engineer-in-Charge.</t>
  </si>
  <si>
    <t>E- Toilets
supply and installation of E- toilets (Size of the unit - 1.80m X 3.0m)
(Internal height - 2.20m) specifications as follows.
• Exteriors: PU painted Aluminium veneering.
• Interiors: Stainless steel 304 grade , 1mm thick
• Frame: Aluminium honey comb sandwich panel structure with 
stainless steel veneering
• Self Cleaning type
The rates areincluding cost of all materials, labour, labour cess, royalties, conveyance, applicable taxes and T&amp;P etc.complete in all respect but excluding GST and as directed by Engineer-in-Charge.</t>
  </si>
  <si>
    <t>Supplying and fitting fixing of the 12mm TEETTILE of size 300x300 mm for physical handicapped person to indicate the correct path to follow and to give a warning signal as per specification and guideline provided by chief commissioner for person with disability laying in floors and treated on step, landing etc., on C.M bed of tiles with cement slurry mixed with pigmetal to match the shed etc complete including cost of all materials, labour, labour cess, royalties, conveyance, applicable taxes and T&amp;P etc.complete in all respect but excluding GST and as directed by Engineer-in-Charge.</t>
  </si>
  <si>
    <t>Supply of good quality garden soil preferably red alluvial/sandy loam with texture neither too coarse nor too fine with a fair degree of water retaining capacity including cost of all materials, labour, labour cess, royalties, conveyance, applicable taxes and T&amp;P etc.complete in all respect but excluding GST and as directed by Engineer-in-Charge.</t>
  </si>
  <si>
    <t>Supplying of approved good quality cow dung manure well decomposed garbage free including loading, unloading and delivery at site with all leads and lifts including cost of all materials, labour, labour cess, royalties, conveyance, applicable taxes and T&amp;P etc.complete in all respect but excluding GST and as directed by Engineer-in-Charge.</t>
  </si>
  <si>
    <t>Lifting &amp; Spreading of soil uniformly over the surface area as per landscape design/advice of the site engineer including cost of all materials, labour, labour cess, royalties, conveyance, applicable taxes and T&amp;P etc.complete in all respect but excluding GST and as directed by Engineer-in-Charge.</t>
  </si>
  <si>
    <t>Tree:
Supply and stacking  well developed tree sapllings of approved mix of  species including cost of all materials, labour, labour cess, royalties, conveyance, applicable taxes and T&amp;P etc.complete in all respect but excluding GST and as directed by Engineer-in-Charge.</t>
  </si>
  <si>
    <t>Shurrb:
Supply and stacking  well developed tree sapllings below 0.6 hight well branched in polybag 30x20cm of approved mix of  species including cost of all materials, labour, labour cess, royalties, conveyance, applicable taxes and T&amp;P etc.complete in all respect but excluding GST and as directed by Engineer-in-Charge.</t>
  </si>
  <si>
    <t>Supply, fixing and installation of Basket ball poll as per the approved drawing including cost of all materials, labour, labour cess, royalties, conveyance, applicable taxes and T&amp;P etc.complete in all respect but excluding GST and as directed by Engineer-in-Charge.</t>
  </si>
  <si>
    <t>Sensory park</t>
  </si>
  <si>
    <t>Sqm</t>
  </si>
  <si>
    <t>Cum.</t>
  </si>
  <si>
    <t>Cum</t>
  </si>
  <si>
    <t>MT</t>
  </si>
  <si>
    <t>Nos.</t>
  </si>
  <si>
    <t>Sqm.</t>
  </si>
  <si>
    <t>Sqft</t>
  </si>
  <si>
    <t>Rmts.</t>
  </si>
  <si>
    <t>Mtrs</t>
  </si>
  <si>
    <t>Kgs</t>
  </si>
  <si>
    <r>
      <t xml:space="preserve">TOTAL AMOUNT  
             in
 </t>
    </r>
    <r>
      <rPr>
        <b/>
        <sz val="11"/>
        <color indexed="10"/>
        <rFont val="Arial"/>
        <family val="2"/>
      </rPr>
      <t xml:space="preserve">
       Rs.      P</t>
    </r>
  </si>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</sst>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5"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3" fillId="0" borderId="11" xfId="0" applyFont="1" applyFill="1" applyBorder="1" applyAlignment="1">
      <alignment horizontal="justify" vertical="top"/>
    </xf>
    <xf numFmtId="0" fontId="73" fillId="0" borderId="11" xfId="0" applyFont="1" applyFill="1" applyBorder="1" applyAlignment="1">
      <alignment horizontal="justify" vertical="top" wrapText="1"/>
    </xf>
    <xf numFmtId="0" fontId="3" fillId="0" borderId="11" xfId="60" applyFont="1" applyFill="1" applyBorder="1" applyAlignment="1">
      <alignment horizontal="justify" vertical="top" wrapText="1"/>
      <protection/>
    </xf>
    <xf numFmtId="2" fontId="3" fillId="0" borderId="11" xfId="59" applyNumberFormat="1" applyFont="1" applyFill="1" applyBorder="1" applyAlignment="1">
      <alignment horizontal="center" vertical="center"/>
      <protection/>
    </xf>
    <xf numFmtId="0" fontId="73" fillId="0" borderId="11" xfId="0" applyFont="1" applyFill="1" applyBorder="1" applyAlignment="1">
      <alignment horizontal="center" vertical="center"/>
    </xf>
    <xf numFmtId="0" fontId="68" fillId="0" borderId="11" xfId="59" applyNumberFormat="1" applyFont="1" applyFill="1" applyBorder="1" applyAlignment="1" applyProtection="1">
      <alignment horizontal="left" wrapText="1" readingOrder="1"/>
      <protection/>
    </xf>
    <xf numFmtId="2" fontId="3" fillId="0" borderId="11" xfId="59" applyNumberFormat="1" applyFont="1" applyFill="1" applyBorder="1" applyAlignment="1" applyProtection="1">
      <alignment horizontal="center" vertical="center"/>
      <protection/>
    </xf>
    <xf numFmtId="0" fontId="73" fillId="0" borderId="11" xfId="0" applyFont="1" applyFill="1" applyBorder="1" applyAlignment="1" applyProtection="1">
      <alignment horizontal="center" vertical="center"/>
      <protection/>
    </xf>
    <xf numFmtId="0" fontId="3" fillId="0" borderId="11" xfId="59" applyNumberFormat="1" applyFont="1" applyFill="1" applyBorder="1" applyAlignment="1" applyProtection="1">
      <alignment vertical="top"/>
      <protection/>
    </xf>
    <xf numFmtId="0" fontId="2" fillId="0" borderId="11" xfId="57" applyNumberFormat="1" applyFont="1" applyFill="1" applyBorder="1" applyAlignment="1" applyProtection="1">
      <alignment horizontal="left" vertical="top"/>
      <protection/>
    </xf>
    <xf numFmtId="0" fontId="2" fillId="0" borderId="10"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center" vertical="top" wrapText="1"/>
      <protection/>
    </xf>
    <xf numFmtId="2" fontId="2" fillId="0" borderId="16" xfId="59" applyNumberFormat="1" applyFont="1" applyFill="1" applyBorder="1" applyAlignment="1" applyProtection="1">
      <alignment horizontal="right" vertical="top"/>
      <protection/>
    </xf>
    <xf numFmtId="2" fontId="2" fillId="0" borderId="16" xfId="58" applyNumberFormat="1" applyFont="1" applyFill="1" applyBorder="1" applyAlignment="1" applyProtection="1">
      <alignment horizontal="righ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TP"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3</xdr:row>
      <xdr:rowOff>28575</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ogita\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ogita\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07"/>
  <sheetViews>
    <sheetView showGridLines="0" zoomScale="75" zoomScaleNormal="75" zoomScalePageLayoutView="0" workbookViewId="0" topLeftCell="A1">
      <selection activeCell="D105" sqref="D105"/>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0.25">
      <c r="A1" s="89" t="str">
        <f>B2&amp;" BoQ"</f>
        <v>Percentage BoQ</v>
      </c>
      <c r="B1" s="89"/>
      <c r="C1" s="89"/>
      <c r="D1" s="89"/>
      <c r="E1" s="89"/>
      <c r="F1" s="89"/>
      <c r="G1" s="89"/>
      <c r="H1" s="89"/>
      <c r="I1" s="89"/>
      <c r="J1" s="89"/>
      <c r="K1" s="89"/>
      <c r="L1" s="89"/>
      <c r="O1" s="2"/>
      <c r="P1" s="2"/>
      <c r="Q1" s="3"/>
      <c r="IE1" s="3"/>
      <c r="IF1" s="3"/>
      <c r="IG1" s="3"/>
      <c r="IH1" s="3"/>
      <c r="II1" s="3"/>
    </row>
    <row r="2" spans="1:17" s="1" customFormat="1" ht="15" hidden="1">
      <c r="A2" s="30" t="s">
        <v>3</v>
      </c>
      <c r="B2" s="30" t="s">
        <v>45</v>
      </c>
      <c r="C2" s="30" t="s">
        <v>4</v>
      </c>
      <c r="D2" s="30" t="s">
        <v>5</v>
      </c>
      <c r="E2" s="30" t="s">
        <v>6</v>
      </c>
      <c r="J2" s="4"/>
      <c r="K2" s="4"/>
      <c r="L2" s="4"/>
      <c r="O2" s="2"/>
      <c r="P2" s="2"/>
      <c r="Q2" s="3"/>
    </row>
    <row r="3" spans="1:243" s="1" customFormat="1" ht="14.25" hidden="1">
      <c r="A3" s="1" t="s">
        <v>50</v>
      </c>
      <c r="C3" s="1" t="s">
        <v>49</v>
      </c>
      <c r="IE3" s="3"/>
      <c r="IF3" s="3"/>
      <c r="IG3" s="3"/>
      <c r="IH3" s="3"/>
      <c r="II3" s="3"/>
    </row>
    <row r="4" spans="1:243" s="5" customFormat="1" ht="29.25" customHeight="1">
      <c r="A4" s="90" t="s">
        <v>54</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3" customHeight="1">
      <c r="A5" s="90" t="s">
        <v>55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3.75" customHeight="1">
      <c r="A6" s="90" t="s">
        <v>56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15"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75">
      <c r="A8" s="31" t="s">
        <v>52</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9.75" customHeight="1">
      <c r="A9" s="83"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30" hidden="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50">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156</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7</v>
      </c>
      <c r="BB12" s="14">
        <v>54</v>
      </c>
      <c r="BC12" s="14">
        <v>8</v>
      </c>
      <c r="IE12" s="13"/>
      <c r="IF12" s="13"/>
      <c r="IG12" s="13"/>
      <c r="IH12" s="13"/>
      <c r="II12" s="13"/>
    </row>
    <row r="13" spans="1:243" s="21" customFormat="1" ht="15">
      <c r="A13" s="34">
        <v>1</v>
      </c>
      <c r="B13" s="35" t="s">
        <v>145</v>
      </c>
      <c r="C13" s="36" t="s">
        <v>157</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114">
      <c r="A14" s="34">
        <v>2</v>
      </c>
      <c r="B14" s="69" t="s">
        <v>57</v>
      </c>
      <c r="C14" s="74" t="s">
        <v>158</v>
      </c>
      <c r="D14" s="75">
        <v>1581.72</v>
      </c>
      <c r="E14" s="76" t="s">
        <v>146</v>
      </c>
      <c r="F14" s="75">
        <v>1.3</v>
      </c>
      <c r="G14" s="16"/>
      <c r="H14" s="16"/>
      <c r="I14" s="77" t="s">
        <v>36</v>
      </c>
      <c r="J14" s="19">
        <f aca="true" t="shared" si="0" ref="J14:J24">IF(I14="Less(-)",-1,1)</f>
        <v>1</v>
      </c>
      <c r="K14" s="78" t="s">
        <v>46</v>
      </c>
      <c r="L14" s="78" t="s">
        <v>6</v>
      </c>
      <c r="M14" s="44"/>
      <c r="N14" s="16"/>
      <c r="O14" s="16"/>
      <c r="P14" s="79"/>
      <c r="Q14" s="16"/>
      <c r="R14" s="16"/>
      <c r="S14" s="79"/>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total_amount_ba($B$2,$D$2,D14,F14,J14,K14,M14)</f>
        <v>2056.24</v>
      </c>
      <c r="BB14" s="82">
        <f>BA14+SUM(N14:AZ14)</f>
        <v>2056.24</v>
      </c>
      <c r="BC14" s="43" t="str">
        <f>SpellNumber(L14,BB14)</f>
        <v>INR  Two Thousand  &amp;Fifty Six  and Paise Twenty Four Only</v>
      </c>
      <c r="IE14" s="22">
        <v>1.01</v>
      </c>
      <c r="IF14" s="22" t="s">
        <v>37</v>
      </c>
      <c r="IG14" s="22" t="s">
        <v>33</v>
      </c>
      <c r="IH14" s="22">
        <v>123.223</v>
      </c>
      <c r="II14" s="22" t="s">
        <v>35</v>
      </c>
    </row>
    <row r="15" spans="1:243" s="21" customFormat="1" ht="156.75">
      <c r="A15" s="34">
        <v>3</v>
      </c>
      <c r="B15" s="69" t="s">
        <v>58</v>
      </c>
      <c r="C15" s="36" t="s">
        <v>159</v>
      </c>
      <c r="D15" s="72">
        <v>140.12</v>
      </c>
      <c r="E15" s="73" t="s">
        <v>147</v>
      </c>
      <c r="F15" s="72">
        <v>416.2</v>
      </c>
      <c r="G15" s="23"/>
      <c r="H15" s="23"/>
      <c r="I15" s="38" t="s">
        <v>36</v>
      </c>
      <c r="J15" s="17">
        <f t="shared" si="0"/>
        <v>1</v>
      </c>
      <c r="K15" s="18" t="s">
        <v>46</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2">
        <f aca="true" t="shared" si="1" ref="BA15:BA24">total_amount_ba($B$2,$D$2,D15,F15,J15,K15,M15)</f>
        <v>58317.94</v>
      </c>
      <c r="BB15" s="68">
        <f aca="true" t="shared" si="2" ref="BB15:BB24">BA15+SUM(N15:AZ15)</f>
        <v>58317.94</v>
      </c>
      <c r="BC15" s="43" t="str">
        <f aca="true" t="shared" si="3" ref="BC15:BC24">SpellNumber(L15,BB15)</f>
        <v>INR  Fifty Eight Thousand Three Hundred &amp; Seventeen  and Paise Ninety Four Only</v>
      </c>
      <c r="IE15" s="22">
        <v>1.02</v>
      </c>
      <c r="IF15" s="22" t="s">
        <v>38</v>
      </c>
      <c r="IG15" s="22" t="s">
        <v>39</v>
      </c>
      <c r="IH15" s="22">
        <v>213</v>
      </c>
      <c r="II15" s="22" t="s">
        <v>35</v>
      </c>
    </row>
    <row r="16" spans="1:243" s="21" customFormat="1" ht="156.75">
      <c r="A16" s="34">
        <v>4</v>
      </c>
      <c r="B16" s="69" t="s">
        <v>59</v>
      </c>
      <c r="C16" s="36" t="s">
        <v>160</v>
      </c>
      <c r="D16" s="72">
        <v>345.11</v>
      </c>
      <c r="E16" s="73" t="s">
        <v>147</v>
      </c>
      <c r="F16" s="72">
        <v>127.8</v>
      </c>
      <c r="G16" s="23"/>
      <c r="H16" s="23"/>
      <c r="I16" s="38" t="s">
        <v>36</v>
      </c>
      <c r="J16" s="17">
        <f t="shared" si="0"/>
        <v>1</v>
      </c>
      <c r="K16" s="18" t="s">
        <v>46</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2">
        <f t="shared" si="1"/>
        <v>44105.06</v>
      </c>
      <c r="BB16" s="68">
        <f t="shared" si="2"/>
        <v>44105.06</v>
      </c>
      <c r="BC16" s="43" t="str">
        <f>SpellNumber(L16,BB16)</f>
        <v>INR  Forty Four Thousand One Hundred &amp; Five  and Paise Six Only</v>
      </c>
      <c r="IE16" s="22">
        <v>2</v>
      </c>
      <c r="IF16" s="22" t="s">
        <v>32</v>
      </c>
      <c r="IG16" s="22" t="s">
        <v>40</v>
      </c>
      <c r="IH16" s="22">
        <v>10</v>
      </c>
      <c r="II16" s="22" t="s">
        <v>35</v>
      </c>
    </row>
    <row r="17" spans="1:243" s="21" customFormat="1" ht="142.5">
      <c r="A17" s="34">
        <v>5</v>
      </c>
      <c r="B17" s="69" t="s">
        <v>60</v>
      </c>
      <c r="C17" s="36" t="s">
        <v>161</v>
      </c>
      <c r="D17" s="72">
        <v>111.77</v>
      </c>
      <c r="E17" s="73" t="s">
        <v>147</v>
      </c>
      <c r="F17" s="72">
        <v>319.16</v>
      </c>
      <c r="G17" s="23"/>
      <c r="H17" s="23"/>
      <c r="I17" s="38" t="s">
        <v>36</v>
      </c>
      <c r="J17" s="17">
        <f t="shared" si="0"/>
        <v>1</v>
      </c>
      <c r="K17" s="18" t="s">
        <v>46</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2">
        <f t="shared" si="1"/>
        <v>35672.51</v>
      </c>
      <c r="BB17" s="68">
        <f t="shared" si="2"/>
        <v>35672.51</v>
      </c>
      <c r="BC17" s="43" t="str">
        <f t="shared" si="3"/>
        <v>INR  Thirty Five Thousand Six Hundred &amp; Seventy Two  and Paise Fifty One Only</v>
      </c>
      <c r="IE17" s="22">
        <v>3</v>
      </c>
      <c r="IF17" s="22" t="s">
        <v>41</v>
      </c>
      <c r="IG17" s="22" t="s">
        <v>42</v>
      </c>
      <c r="IH17" s="22">
        <v>10</v>
      </c>
      <c r="II17" s="22" t="s">
        <v>35</v>
      </c>
    </row>
    <row r="18" spans="1:243" s="21" customFormat="1" ht="156.75">
      <c r="A18" s="34">
        <v>6</v>
      </c>
      <c r="B18" s="69" t="s">
        <v>61</v>
      </c>
      <c r="C18" s="36" t="s">
        <v>162</v>
      </c>
      <c r="D18" s="72">
        <v>26.1</v>
      </c>
      <c r="E18" s="73" t="s">
        <v>147</v>
      </c>
      <c r="F18" s="72">
        <v>3508.37</v>
      </c>
      <c r="G18" s="23"/>
      <c r="H18" s="23"/>
      <c r="I18" s="38" t="s">
        <v>36</v>
      </c>
      <c r="J18" s="17">
        <f t="shared" si="0"/>
        <v>1</v>
      </c>
      <c r="K18" s="18" t="s">
        <v>46</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2">
        <f t="shared" si="1"/>
        <v>91568.46</v>
      </c>
      <c r="BB18" s="68">
        <f t="shared" si="2"/>
        <v>91568.46</v>
      </c>
      <c r="BC18" s="43" t="str">
        <f t="shared" si="3"/>
        <v>INR  Ninety One Thousand Five Hundred &amp; Sixty Eight  and Paise Forty Six Only</v>
      </c>
      <c r="IE18" s="22">
        <v>1.01</v>
      </c>
      <c r="IF18" s="22" t="s">
        <v>37</v>
      </c>
      <c r="IG18" s="22" t="s">
        <v>33</v>
      </c>
      <c r="IH18" s="22">
        <v>123.223</v>
      </c>
      <c r="II18" s="22" t="s">
        <v>35</v>
      </c>
    </row>
    <row r="19" spans="1:243" s="21" customFormat="1" ht="199.5">
      <c r="A19" s="34">
        <v>7</v>
      </c>
      <c r="B19" s="69" t="s">
        <v>62</v>
      </c>
      <c r="C19" s="36" t="s">
        <v>163</v>
      </c>
      <c r="D19" s="72">
        <v>228.3</v>
      </c>
      <c r="E19" s="73" t="s">
        <v>146</v>
      </c>
      <c r="F19" s="72">
        <v>136.8</v>
      </c>
      <c r="G19" s="23"/>
      <c r="H19" s="23"/>
      <c r="I19" s="38" t="s">
        <v>36</v>
      </c>
      <c r="J19" s="17">
        <f t="shared" si="0"/>
        <v>1</v>
      </c>
      <c r="K19" s="18" t="s">
        <v>46</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7"/>
      <c r="AV19" s="40"/>
      <c r="AW19" s="40"/>
      <c r="AX19" s="40"/>
      <c r="AY19" s="40"/>
      <c r="AZ19" s="40"/>
      <c r="BA19" s="62">
        <f t="shared" si="1"/>
        <v>31231.44</v>
      </c>
      <c r="BB19" s="68">
        <f t="shared" si="2"/>
        <v>31231.44</v>
      </c>
      <c r="BC19" s="43" t="str">
        <f t="shared" si="3"/>
        <v>INR  Thirty One Thousand Two Hundred &amp; Thirty One  and Paise Forty Four Only</v>
      </c>
      <c r="IE19" s="22">
        <v>1.02</v>
      </c>
      <c r="IF19" s="22" t="s">
        <v>38</v>
      </c>
      <c r="IG19" s="22" t="s">
        <v>39</v>
      </c>
      <c r="IH19" s="22">
        <v>213</v>
      </c>
      <c r="II19" s="22" t="s">
        <v>35</v>
      </c>
    </row>
    <row r="20" spans="1:243" s="21" customFormat="1" ht="114">
      <c r="A20" s="34">
        <v>8</v>
      </c>
      <c r="B20" s="69" t="s">
        <v>63</v>
      </c>
      <c r="C20" s="36" t="s">
        <v>164</v>
      </c>
      <c r="D20" s="72">
        <v>8.59</v>
      </c>
      <c r="E20" s="73" t="s">
        <v>148</v>
      </c>
      <c r="F20" s="72">
        <v>3876</v>
      </c>
      <c r="G20" s="23"/>
      <c r="H20" s="23"/>
      <c r="I20" s="38" t="s">
        <v>36</v>
      </c>
      <c r="J20" s="17">
        <f t="shared" si="0"/>
        <v>1</v>
      </c>
      <c r="K20" s="18" t="s">
        <v>46</v>
      </c>
      <c r="L20" s="18" t="s">
        <v>6</v>
      </c>
      <c r="M20" s="46"/>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2">
        <f t="shared" si="1"/>
        <v>33294.84</v>
      </c>
      <c r="BB20" s="68">
        <f t="shared" si="2"/>
        <v>33294.84</v>
      </c>
      <c r="BC20" s="43" t="str">
        <f t="shared" si="3"/>
        <v>INR  Thirty Three Thousand Two Hundred &amp; Ninety Four  and Paise Eighty Four Only</v>
      </c>
      <c r="IE20" s="22">
        <v>2</v>
      </c>
      <c r="IF20" s="22" t="s">
        <v>32</v>
      </c>
      <c r="IG20" s="22" t="s">
        <v>40</v>
      </c>
      <c r="IH20" s="22">
        <v>10</v>
      </c>
      <c r="II20" s="22" t="s">
        <v>35</v>
      </c>
    </row>
    <row r="21" spans="1:243" s="21" customFormat="1" ht="228">
      <c r="A21" s="34">
        <v>9</v>
      </c>
      <c r="B21" s="69" t="s">
        <v>64</v>
      </c>
      <c r="C21" s="36" t="s">
        <v>165</v>
      </c>
      <c r="D21" s="72">
        <v>73.75</v>
      </c>
      <c r="E21" s="73" t="s">
        <v>148</v>
      </c>
      <c r="F21" s="72">
        <v>4326</v>
      </c>
      <c r="G21" s="23"/>
      <c r="H21" s="23"/>
      <c r="I21" s="38" t="s">
        <v>36</v>
      </c>
      <c r="J21" s="17">
        <f t="shared" si="0"/>
        <v>1</v>
      </c>
      <c r="K21" s="18" t="s">
        <v>46</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2">
        <f t="shared" si="1"/>
        <v>319042.5</v>
      </c>
      <c r="BB21" s="68">
        <f t="shared" si="2"/>
        <v>319042.5</v>
      </c>
      <c r="BC21" s="43" t="str">
        <f t="shared" si="3"/>
        <v>INR  Three Lakh Nineteen Thousand  &amp;Forty Two  and Paise Fifty Only</v>
      </c>
      <c r="IE21" s="22">
        <v>3</v>
      </c>
      <c r="IF21" s="22" t="s">
        <v>41</v>
      </c>
      <c r="IG21" s="22" t="s">
        <v>42</v>
      </c>
      <c r="IH21" s="22">
        <v>10</v>
      </c>
      <c r="II21" s="22" t="s">
        <v>35</v>
      </c>
    </row>
    <row r="22" spans="1:243" s="21" customFormat="1" ht="171">
      <c r="A22" s="34">
        <v>10</v>
      </c>
      <c r="B22" s="69" t="s">
        <v>65</v>
      </c>
      <c r="C22" s="36" t="s">
        <v>166</v>
      </c>
      <c r="D22" s="72">
        <v>1.61</v>
      </c>
      <c r="E22" s="73" t="s">
        <v>149</v>
      </c>
      <c r="F22" s="72">
        <v>43117.77</v>
      </c>
      <c r="G22" s="23"/>
      <c r="H22" s="23"/>
      <c r="I22" s="38" t="s">
        <v>36</v>
      </c>
      <c r="J22" s="17">
        <f t="shared" si="0"/>
        <v>1</v>
      </c>
      <c r="K22" s="18" t="s">
        <v>46</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2">
        <f t="shared" si="1"/>
        <v>69419.61</v>
      </c>
      <c r="BB22" s="68">
        <f t="shared" si="2"/>
        <v>69419.61</v>
      </c>
      <c r="BC22" s="43" t="str">
        <f t="shared" si="3"/>
        <v>INR  Sixty Nine Thousand Four Hundred &amp; Nineteen  and Paise Sixty One Only</v>
      </c>
      <c r="IE22" s="22">
        <v>1.01</v>
      </c>
      <c r="IF22" s="22" t="s">
        <v>37</v>
      </c>
      <c r="IG22" s="22" t="s">
        <v>33</v>
      </c>
      <c r="IH22" s="22">
        <v>123.223</v>
      </c>
      <c r="II22" s="22" t="s">
        <v>35</v>
      </c>
    </row>
    <row r="23" spans="1:243" s="21" customFormat="1" ht="256.5">
      <c r="A23" s="34">
        <v>11</v>
      </c>
      <c r="B23" s="69" t="s">
        <v>66</v>
      </c>
      <c r="C23" s="36" t="s">
        <v>167</v>
      </c>
      <c r="D23" s="72">
        <v>269.7</v>
      </c>
      <c r="E23" s="73" t="s">
        <v>146</v>
      </c>
      <c r="F23" s="72">
        <v>654.9</v>
      </c>
      <c r="G23" s="23"/>
      <c r="H23" s="23"/>
      <c r="I23" s="38" t="s">
        <v>36</v>
      </c>
      <c r="J23" s="17">
        <f t="shared" si="0"/>
        <v>1</v>
      </c>
      <c r="K23" s="18" t="s">
        <v>46</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2">
        <f t="shared" si="1"/>
        <v>176626.53</v>
      </c>
      <c r="BB23" s="68">
        <f t="shared" si="2"/>
        <v>176626.53</v>
      </c>
      <c r="BC23" s="43" t="str">
        <f t="shared" si="3"/>
        <v>INR  One Lakh Seventy Six Thousand Six Hundred &amp; Twenty Six  and Paise Fifty Three Only</v>
      </c>
      <c r="IE23" s="22">
        <v>1.02</v>
      </c>
      <c r="IF23" s="22" t="s">
        <v>38</v>
      </c>
      <c r="IG23" s="22" t="s">
        <v>39</v>
      </c>
      <c r="IH23" s="22">
        <v>213</v>
      </c>
      <c r="II23" s="22" t="s">
        <v>35</v>
      </c>
    </row>
    <row r="24" spans="1:243" s="21" customFormat="1" ht="228">
      <c r="A24" s="34">
        <v>12</v>
      </c>
      <c r="B24" s="69" t="s">
        <v>67</v>
      </c>
      <c r="C24" s="36" t="s">
        <v>168</v>
      </c>
      <c r="D24" s="72">
        <v>169.8</v>
      </c>
      <c r="E24" s="73" t="s">
        <v>147</v>
      </c>
      <c r="F24" s="72">
        <v>1529.2</v>
      </c>
      <c r="G24" s="23"/>
      <c r="H24" s="23"/>
      <c r="I24" s="38" t="s">
        <v>36</v>
      </c>
      <c r="J24" s="17">
        <f t="shared" si="0"/>
        <v>1</v>
      </c>
      <c r="K24" s="18" t="s">
        <v>46</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2">
        <f t="shared" si="1"/>
        <v>259658.16</v>
      </c>
      <c r="BB24" s="68">
        <f t="shared" si="2"/>
        <v>259658.16</v>
      </c>
      <c r="BC24" s="43" t="str">
        <f t="shared" si="3"/>
        <v>INR  Two Lakh Fifty Nine Thousand Six Hundred &amp; Fifty Eight  and Paise Sixteen Only</v>
      </c>
      <c r="IE24" s="22">
        <v>2</v>
      </c>
      <c r="IF24" s="22" t="s">
        <v>32</v>
      </c>
      <c r="IG24" s="22" t="s">
        <v>40</v>
      </c>
      <c r="IH24" s="22">
        <v>10</v>
      </c>
      <c r="II24" s="22" t="s">
        <v>35</v>
      </c>
    </row>
    <row r="25" spans="1:243" s="21" customFormat="1" ht="99.75">
      <c r="A25" s="34">
        <v>13</v>
      </c>
      <c r="B25" s="69" t="s">
        <v>68</v>
      </c>
      <c r="C25" s="36" t="s">
        <v>169</v>
      </c>
      <c r="D25" s="72">
        <v>6</v>
      </c>
      <c r="E25" s="73" t="s">
        <v>150</v>
      </c>
      <c r="F25" s="72">
        <v>6000</v>
      </c>
      <c r="G25" s="23"/>
      <c r="H25" s="23"/>
      <c r="I25" s="38" t="s">
        <v>36</v>
      </c>
      <c r="J25" s="17">
        <f>IF(I25="Less(-)",-1,1)</f>
        <v>1</v>
      </c>
      <c r="K25" s="18" t="s">
        <v>46</v>
      </c>
      <c r="L25" s="18" t="s">
        <v>6</v>
      </c>
      <c r="M25" s="46"/>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2">
        <f>total_amount_ba($B$2,$D$2,D25,F25,J25,K25,M25)</f>
        <v>36000</v>
      </c>
      <c r="BB25" s="68">
        <f>BA25+SUM(N25:AZ25)</f>
        <v>36000</v>
      </c>
      <c r="BC25" s="43" t="str">
        <f>SpellNumber(L25,BB25)</f>
        <v>INR  Thirty Six Thousand    Only</v>
      </c>
      <c r="IE25" s="22"/>
      <c r="IF25" s="22"/>
      <c r="IG25" s="22"/>
      <c r="IH25" s="22"/>
      <c r="II25" s="22"/>
    </row>
    <row r="26" spans="1:243" s="21" customFormat="1" ht="342">
      <c r="A26" s="34">
        <v>14</v>
      </c>
      <c r="B26" s="69" t="s">
        <v>69</v>
      </c>
      <c r="C26" s="36" t="s">
        <v>170</v>
      </c>
      <c r="D26" s="72"/>
      <c r="E26" s="73"/>
      <c r="F26" s="72"/>
      <c r="G26" s="23"/>
      <c r="H26" s="23"/>
      <c r="I26" s="38"/>
      <c r="J26" s="17"/>
      <c r="K26" s="18"/>
      <c r="L26" s="18"/>
      <c r="M26" s="1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2"/>
      <c r="BB26" s="68"/>
      <c r="BC26" s="43"/>
      <c r="IE26" s="22"/>
      <c r="IF26" s="22"/>
      <c r="IG26" s="22"/>
      <c r="IH26" s="22"/>
      <c r="II26" s="22"/>
    </row>
    <row r="27" spans="1:243" s="21" customFormat="1" ht="28.5">
      <c r="A27" s="34">
        <v>15</v>
      </c>
      <c r="B27" s="69" t="s">
        <v>70</v>
      </c>
      <c r="C27" s="36" t="s">
        <v>171</v>
      </c>
      <c r="D27" s="72">
        <v>248.3</v>
      </c>
      <c r="E27" s="73" t="s">
        <v>151</v>
      </c>
      <c r="F27" s="72">
        <v>629.4</v>
      </c>
      <c r="G27" s="23"/>
      <c r="H27" s="23"/>
      <c r="I27" s="38" t="s">
        <v>36</v>
      </c>
      <c r="J27" s="17">
        <f>IF(I27="Less(-)",-1,1)</f>
        <v>1</v>
      </c>
      <c r="K27" s="18" t="s">
        <v>46</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2">
        <f>total_amount_ba($B$2,$D$2,D27,F27,J27,K27,M27)</f>
        <v>156280.02</v>
      </c>
      <c r="BB27" s="68">
        <f>BA27+SUM(N27:AZ27)</f>
        <v>156280.02</v>
      </c>
      <c r="BC27" s="43" t="str">
        <f>SpellNumber(L27,BB27)</f>
        <v>INR  One Lakh Fifty Six Thousand Two Hundred &amp; Eighty  and Paise Two Only</v>
      </c>
      <c r="IE27" s="22"/>
      <c r="IF27" s="22"/>
      <c r="IG27" s="22"/>
      <c r="IH27" s="22"/>
      <c r="II27" s="22"/>
    </row>
    <row r="28" spans="1:243" s="21" customFormat="1" ht="28.5">
      <c r="A28" s="34">
        <v>16</v>
      </c>
      <c r="B28" s="69" t="s">
        <v>71</v>
      </c>
      <c r="C28" s="36" t="s">
        <v>172</v>
      </c>
      <c r="D28" s="72">
        <v>90</v>
      </c>
      <c r="E28" s="73" t="s">
        <v>151</v>
      </c>
      <c r="F28" s="72">
        <v>815.5</v>
      </c>
      <c r="G28" s="23"/>
      <c r="H28" s="23"/>
      <c r="I28" s="38" t="s">
        <v>36</v>
      </c>
      <c r="J28" s="17">
        <f>IF(I28="Less(-)",-1,1)</f>
        <v>1</v>
      </c>
      <c r="K28" s="18" t="s">
        <v>46</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2">
        <f>total_amount_ba($B$2,$D$2,D28,F28,J28,K28,M28)</f>
        <v>73395</v>
      </c>
      <c r="BB28" s="68">
        <f>BA28+SUM(N28:AZ28)</f>
        <v>73395</v>
      </c>
      <c r="BC28" s="43" t="str">
        <f>SpellNumber(L28,BB28)</f>
        <v>INR  Seventy Three Thousand Three Hundred &amp; Ninety Five  Only</v>
      </c>
      <c r="IE28" s="22"/>
      <c r="IF28" s="22"/>
      <c r="IG28" s="22"/>
      <c r="IH28" s="22"/>
      <c r="II28" s="22"/>
    </row>
    <row r="29" spans="1:243" s="21" customFormat="1" ht="99.75">
      <c r="A29" s="34">
        <v>17</v>
      </c>
      <c r="B29" s="69" t="s">
        <v>72</v>
      </c>
      <c r="C29" s="36" t="s">
        <v>173</v>
      </c>
      <c r="D29" s="72">
        <v>5600</v>
      </c>
      <c r="E29" s="73" t="s">
        <v>152</v>
      </c>
      <c r="F29" s="72">
        <v>800</v>
      </c>
      <c r="G29" s="23"/>
      <c r="H29" s="23"/>
      <c r="I29" s="38" t="s">
        <v>36</v>
      </c>
      <c r="J29" s="17">
        <f>IF(I29="Less(-)",-1,1)</f>
        <v>1</v>
      </c>
      <c r="K29" s="18" t="s">
        <v>46</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2">
        <f>total_amount_ba($B$2,$D$2,D29,F29,J29,K29,M29)</f>
        <v>4480000</v>
      </c>
      <c r="BB29" s="68">
        <f>BA29+SUM(N29:AZ29)</f>
        <v>4480000</v>
      </c>
      <c r="BC29" s="43" t="str">
        <f>SpellNumber(L29,BB29)</f>
        <v>INR  Forty Four Lakh Eighty Thousand    Only</v>
      </c>
      <c r="IE29" s="22"/>
      <c r="IF29" s="22"/>
      <c r="IG29" s="22"/>
      <c r="IH29" s="22"/>
      <c r="II29" s="22"/>
    </row>
    <row r="30" spans="1:243" s="21" customFormat="1" ht="114">
      <c r="A30" s="34">
        <v>18</v>
      </c>
      <c r="B30" s="69" t="s">
        <v>73</v>
      </c>
      <c r="C30" s="36" t="s">
        <v>174</v>
      </c>
      <c r="D30" s="72">
        <v>15</v>
      </c>
      <c r="E30" s="73" t="s">
        <v>153</v>
      </c>
      <c r="F30" s="72">
        <v>494.3</v>
      </c>
      <c r="G30" s="23"/>
      <c r="H30" s="23"/>
      <c r="I30" s="38" t="s">
        <v>36</v>
      </c>
      <c r="J30" s="17">
        <f>IF(I30="Less(-)",-1,1)</f>
        <v>1</v>
      </c>
      <c r="K30" s="18" t="s">
        <v>46</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2">
        <f>total_amount_ba($B$2,$D$2,D30,F30,J30,K30,M30)</f>
        <v>7414.5</v>
      </c>
      <c r="BB30" s="68">
        <f>BA30+SUM(N30:AZ30)</f>
        <v>7414.5</v>
      </c>
      <c r="BC30" s="43" t="str">
        <f>SpellNumber(L30,BB30)</f>
        <v>INR  Seven Thousand Four Hundred &amp; Fourteen  and Paise Fifty Only</v>
      </c>
      <c r="IE30" s="22"/>
      <c r="IF30" s="22"/>
      <c r="IG30" s="22"/>
      <c r="IH30" s="22"/>
      <c r="II30" s="22"/>
    </row>
    <row r="31" spans="1:243" s="21" customFormat="1" ht="199.5">
      <c r="A31" s="34">
        <v>19</v>
      </c>
      <c r="B31" s="69" t="s">
        <v>74</v>
      </c>
      <c r="C31" s="36" t="s">
        <v>175</v>
      </c>
      <c r="D31" s="72">
        <v>4</v>
      </c>
      <c r="E31" s="73" t="s">
        <v>150</v>
      </c>
      <c r="F31" s="72">
        <v>2460</v>
      </c>
      <c r="G31" s="23"/>
      <c r="H31" s="23"/>
      <c r="I31" s="38" t="s">
        <v>36</v>
      </c>
      <c r="J31" s="17">
        <f>IF(I31="Less(-)",-1,1)</f>
        <v>1</v>
      </c>
      <c r="K31" s="18" t="s">
        <v>46</v>
      </c>
      <c r="L31" s="18" t="s">
        <v>6</v>
      </c>
      <c r="M31" s="46"/>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2">
        <f>total_amount_ba($B$2,$D$2,D31,F31,J31,K31,M31)</f>
        <v>9840</v>
      </c>
      <c r="BB31" s="68">
        <f>BA31+SUM(N31:AZ31)</f>
        <v>9840</v>
      </c>
      <c r="BC31" s="43" t="str">
        <f>SpellNumber(L31,BB31)</f>
        <v>INR  Nine Thousand Eight Hundred &amp; Forty  Only</v>
      </c>
      <c r="IE31" s="22"/>
      <c r="IF31" s="22"/>
      <c r="IG31" s="22"/>
      <c r="IH31" s="22"/>
      <c r="II31" s="22"/>
    </row>
    <row r="32" spans="1:243" s="21" customFormat="1" ht="15">
      <c r="A32" s="34">
        <v>20</v>
      </c>
      <c r="B32" s="69" t="s">
        <v>75</v>
      </c>
      <c r="C32" s="36" t="s">
        <v>176</v>
      </c>
      <c r="D32" s="72"/>
      <c r="E32" s="73"/>
      <c r="F32" s="72"/>
      <c r="G32" s="23"/>
      <c r="H32" s="23"/>
      <c r="I32" s="38"/>
      <c r="J32" s="17"/>
      <c r="K32" s="18"/>
      <c r="L32" s="18"/>
      <c r="M32" s="19"/>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2"/>
      <c r="BB32" s="68"/>
      <c r="BC32" s="43"/>
      <c r="IE32" s="22"/>
      <c r="IF32" s="22"/>
      <c r="IG32" s="22"/>
      <c r="IH32" s="22"/>
      <c r="II32" s="22"/>
    </row>
    <row r="33" spans="1:243" s="21" customFormat="1" ht="128.25">
      <c r="A33" s="34">
        <v>21</v>
      </c>
      <c r="B33" s="69" t="s">
        <v>76</v>
      </c>
      <c r="C33" s="36" t="s">
        <v>177</v>
      </c>
      <c r="D33" s="72"/>
      <c r="E33" s="73"/>
      <c r="F33" s="72"/>
      <c r="G33" s="23"/>
      <c r="H33" s="23"/>
      <c r="I33" s="38"/>
      <c r="J33" s="17"/>
      <c r="K33" s="18"/>
      <c r="L33" s="18"/>
      <c r="M33" s="19"/>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2"/>
      <c r="BB33" s="68"/>
      <c r="BC33" s="43"/>
      <c r="IE33" s="22"/>
      <c r="IF33" s="22"/>
      <c r="IG33" s="22"/>
      <c r="IH33" s="22"/>
      <c r="II33" s="22"/>
    </row>
    <row r="34" spans="1:243" s="21" customFormat="1" ht="15">
      <c r="A34" s="34">
        <v>22</v>
      </c>
      <c r="B34" s="69" t="s">
        <v>77</v>
      </c>
      <c r="C34" s="36" t="s">
        <v>178</v>
      </c>
      <c r="D34" s="72"/>
      <c r="E34" s="73"/>
      <c r="F34" s="72"/>
      <c r="G34" s="23"/>
      <c r="H34" s="23"/>
      <c r="I34" s="38"/>
      <c r="J34" s="17"/>
      <c r="K34" s="18"/>
      <c r="L34" s="18"/>
      <c r="M34" s="19"/>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2"/>
      <c r="BB34" s="68"/>
      <c r="BC34" s="43"/>
      <c r="IE34" s="22"/>
      <c r="IF34" s="22"/>
      <c r="IG34" s="22"/>
      <c r="IH34" s="22"/>
      <c r="II34" s="22"/>
    </row>
    <row r="35" spans="1:243" s="21" customFormat="1" ht="15">
      <c r="A35" s="34">
        <v>23</v>
      </c>
      <c r="B35" s="69" t="s">
        <v>78</v>
      </c>
      <c r="C35" s="36" t="s">
        <v>179</v>
      </c>
      <c r="D35" s="72"/>
      <c r="E35" s="73"/>
      <c r="F35" s="72"/>
      <c r="G35" s="23"/>
      <c r="H35" s="23"/>
      <c r="I35" s="38"/>
      <c r="J35" s="17"/>
      <c r="K35" s="18"/>
      <c r="L35" s="18"/>
      <c r="M35" s="19"/>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2"/>
      <c r="BB35" s="68"/>
      <c r="BC35" s="43"/>
      <c r="IE35" s="22"/>
      <c r="IF35" s="22"/>
      <c r="IG35" s="22"/>
      <c r="IH35" s="22"/>
      <c r="II35" s="22"/>
    </row>
    <row r="36" spans="1:243" s="21" customFormat="1" ht="15">
      <c r="A36" s="34">
        <v>24</v>
      </c>
      <c r="B36" s="69" t="s">
        <v>79</v>
      </c>
      <c r="C36" s="36" t="s">
        <v>180</v>
      </c>
      <c r="D36" s="72"/>
      <c r="E36" s="73"/>
      <c r="F36" s="72"/>
      <c r="G36" s="23"/>
      <c r="H36" s="23"/>
      <c r="I36" s="38"/>
      <c r="J36" s="17"/>
      <c r="K36" s="18"/>
      <c r="L36" s="18"/>
      <c r="M36" s="19"/>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2"/>
      <c r="BB36" s="68"/>
      <c r="BC36" s="43"/>
      <c r="IE36" s="22"/>
      <c r="IF36" s="22"/>
      <c r="IG36" s="22"/>
      <c r="IH36" s="22"/>
      <c r="II36" s="22"/>
    </row>
    <row r="37" spans="1:243" s="21" customFormat="1" ht="15">
      <c r="A37" s="34">
        <v>25</v>
      </c>
      <c r="B37" s="69" t="s">
        <v>80</v>
      </c>
      <c r="C37" s="36" t="s">
        <v>181</v>
      </c>
      <c r="D37" s="72"/>
      <c r="E37" s="73"/>
      <c r="F37" s="72"/>
      <c r="G37" s="23"/>
      <c r="H37" s="23"/>
      <c r="I37" s="38"/>
      <c r="J37" s="17"/>
      <c r="K37" s="18"/>
      <c r="L37" s="18"/>
      <c r="M37" s="19"/>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2"/>
      <c r="BB37" s="68"/>
      <c r="BC37" s="43"/>
      <c r="IE37" s="22"/>
      <c r="IF37" s="22"/>
      <c r="IG37" s="22"/>
      <c r="IH37" s="22"/>
      <c r="II37" s="22"/>
    </row>
    <row r="38" spans="1:243" s="21" customFormat="1" ht="42.75">
      <c r="A38" s="34">
        <v>26</v>
      </c>
      <c r="B38" s="69" t="s">
        <v>81</v>
      </c>
      <c r="C38" s="36" t="s">
        <v>182</v>
      </c>
      <c r="D38" s="72"/>
      <c r="E38" s="73"/>
      <c r="F38" s="72"/>
      <c r="G38" s="23"/>
      <c r="H38" s="23"/>
      <c r="I38" s="38"/>
      <c r="J38" s="17"/>
      <c r="K38" s="18"/>
      <c r="L38" s="18"/>
      <c r="M38" s="19"/>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2"/>
      <c r="BB38" s="68"/>
      <c r="BC38" s="43"/>
      <c r="IE38" s="22"/>
      <c r="IF38" s="22"/>
      <c r="IG38" s="22"/>
      <c r="IH38" s="22"/>
      <c r="II38" s="22"/>
    </row>
    <row r="39" spans="1:243" s="21" customFormat="1" ht="15">
      <c r="A39" s="34">
        <v>27</v>
      </c>
      <c r="B39" s="69" t="s">
        <v>82</v>
      </c>
      <c r="C39" s="36" t="s">
        <v>183</v>
      </c>
      <c r="D39" s="72"/>
      <c r="E39" s="73"/>
      <c r="F39" s="72"/>
      <c r="G39" s="23"/>
      <c r="H39" s="23"/>
      <c r="I39" s="38"/>
      <c r="J39" s="17"/>
      <c r="K39" s="18"/>
      <c r="L39" s="18"/>
      <c r="M39" s="19"/>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2"/>
      <c r="BB39" s="68"/>
      <c r="BC39" s="43"/>
      <c r="IE39" s="22"/>
      <c r="IF39" s="22"/>
      <c r="IG39" s="22"/>
      <c r="IH39" s="22"/>
      <c r="II39" s="22"/>
    </row>
    <row r="40" spans="1:243" s="21" customFormat="1" ht="15">
      <c r="A40" s="34">
        <v>28</v>
      </c>
      <c r="B40" s="69" t="s">
        <v>83</v>
      </c>
      <c r="C40" s="36" t="s">
        <v>184</v>
      </c>
      <c r="D40" s="72"/>
      <c r="E40" s="73"/>
      <c r="F40" s="72"/>
      <c r="G40" s="23"/>
      <c r="H40" s="23"/>
      <c r="I40" s="38"/>
      <c r="J40" s="17"/>
      <c r="K40" s="18"/>
      <c r="L40" s="18"/>
      <c r="M40" s="19"/>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2"/>
      <c r="BB40" s="68"/>
      <c r="BC40" s="43"/>
      <c r="IE40" s="22"/>
      <c r="IF40" s="22"/>
      <c r="IG40" s="22"/>
      <c r="IH40" s="22"/>
      <c r="II40" s="22"/>
    </row>
    <row r="41" spans="1:243" s="21" customFormat="1" ht="15">
      <c r="A41" s="34">
        <v>29</v>
      </c>
      <c r="B41" s="69" t="s">
        <v>84</v>
      </c>
      <c r="C41" s="36" t="s">
        <v>185</v>
      </c>
      <c r="D41" s="72"/>
      <c r="E41" s="73"/>
      <c r="F41" s="72"/>
      <c r="G41" s="23"/>
      <c r="H41" s="23"/>
      <c r="I41" s="38"/>
      <c r="J41" s="17"/>
      <c r="K41" s="18"/>
      <c r="L41" s="18"/>
      <c r="M41" s="19"/>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2"/>
      <c r="BB41" s="68"/>
      <c r="BC41" s="43"/>
      <c r="IE41" s="22"/>
      <c r="IF41" s="22"/>
      <c r="IG41" s="22"/>
      <c r="IH41" s="22"/>
      <c r="II41" s="22"/>
    </row>
    <row r="42" spans="1:243" s="21" customFormat="1" ht="15">
      <c r="A42" s="34">
        <v>30</v>
      </c>
      <c r="B42" s="69" t="s">
        <v>85</v>
      </c>
      <c r="C42" s="36" t="s">
        <v>186</v>
      </c>
      <c r="D42" s="72"/>
      <c r="E42" s="73"/>
      <c r="F42" s="72"/>
      <c r="G42" s="23"/>
      <c r="H42" s="23"/>
      <c r="I42" s="38"/>
      <c r="J42" s="17"/>
      <c r="K42" s="18"/>
      <c r="L42" s="18"/>
      <c r="M42" s="19"/>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2"/>
      <c r="BB42" s="68"/>
      <c r="BC42" s="43"/>
      <c r="IE42" s="22"/>
      <c r="IF42" s="22"/>
      <c r="IG42" s="22"/>
      <c r="IH42" s="22"/>
      <c r="II42" s="22"/>
    </row>
    <row r="43" spans="1:243" s="21" customFormat="1" ht="15">
      <c r="A43" s="34">
        <v>31</v>
      </c>
      <c r="B43" s="69" t="s">
        <v>86</v>
      </c>
      <c r="C43" s="36" t="s">
        <v>187</v>
      </c>
      <c r="D43" s="72"/>
      <c r="E43" s="73"/>
      <c r="F43" s="72"/>
      <c r="G43" s="23"/>
      <c r="H43" s="23"/>
      <c r="I43" s="38"/>
      <c r="J43" s="17"/>
      <c r="K43" s="18"/>
      <c r="L43" s="18"/>
      <c r="M43" s="19"/>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2"/>
      <c r="BB43" s="68"/>
      <c r="BC43" s="43"/>
      <c r="IE43" s="22"/>
      <c r="IF43" s="22"/>
      <c r="IG43" s="22"/>
      <c r="IH43" s="22"/>
      <c r="II43" s="22"/>
    </row>
    <row r="44" spans="1:243" s="21" customFormat="1" ht="85.5">
      <c r="A44" s="34">
        <v>32</v>
      </c>
      <c r="B44" s="69" t="s">
        <v>87</v>
      </c>
      <c r="C44" s="36" t="s">
        <v>188</v>
      </c>
      <c r="D44" s="72"/>
      <c r="E44" s="73"/>
      <c r="F44" s="72"/>
      <c r="G44" s="23"/>
      <c r="H44" s="23"/>
      <c r="I44" s="38"/>
      <c r="J44" s="17"/>
      <c r="K44" s="18"/>
      <c r="L44" s="18"/>
      <c r="M44" s="19"/>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2"/>
      <c r="BB44" s="68"/>
      <c r="BC44" s="43"/>
      <c r="IE44" s="22"/>
      <c r="IF44" s="22"/>
      <c r="IG44" s="22"/>
      <c r="IH44" s="22"/>
      <c r="II44" s="22"/>
    </row>
    <row r="45" spans="1:243" s="21" customFormat="1" ht="15">
      <c r="A45" s="34">
        <v>33</v>
      </c>
      <c r="B45" s="69" t="s">
        <v>88</v>
      </c>
      <c r="C45" s="36" t="s">
        <v>189</v>
      </c>
      <c r="D45" s="72">
        <v>8</v>
      </c>
      <c r="E45" s="73" t="s">
        <v>150</v>
      </c>
      <c r="F45" s="72">
        <v>1886</v>
      </c>
      <c r="G45" s="23"/>
      <c r="H45" s="23"/>
      <c r="I45" s="38" t="s">
        <v>36</v>
      </c>
      <c r="J45" s="17">
        <f>IF(I45="Less(-)",-1,1)</f>
        <v>1</v>
      </c>
      <c r="K45" s="18" t="s">
        <v>46</v>
      </c>
      <c r="L45" s="18" t="s">
        <v>6</v>
      </c>
      <c r="M45" s="46"/>
      <c r="N45" s="23"/>
      <c r="O45" s="23"/>
      <c r="P45" s="45"/>
      <c r="Q45" s="23"/>
      <c r="R45" s="23"/>
      <c r="S45" s="45"/>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2">
        <f>total_amount_ba($B$2,$D$2,D45,F45,J45,K45,M45)</f>
        <v>15088</v>
      </c>
      <c r="BB45" s="68">
        <f>BA45+SUM(N45:AZ45)</f>
        <v>15088</v>
      </c>
      <c r="BC45" s="43" t="str">
        <f>SpellNumber(L45,BB45)</f>
        <v>INR  Fifteen Thousand  &amp;Eighty Eight  Only</v>
      </c>
      <c r="IE45" s="22"/>
      <c r="IF45" s="22"/>
      <c r="IG45" s="22"/>
      <c r="IH45" s="22"/>
      <c r="II45" s="22"/>
    </row>
    <row r="46" spans="1:243" s="21" customFormat="1" ht="15">
      <c r="A46" s="34">
        <v>34</v>
      </c>
      <c r="B46" s="69" t="s">
        <v>89</v>
      </c>
      <c r="C46" s="36" t="s">
        <v>190</v>
      </c>
      <c r="D46" s="72"/>
      <c r="E46" s="73"/>
      <c r="F46" s="72"/>
      <c r="G46" s="23"/>
      <c r="H46" s="23"/>
      <c r="I46" s="38"/>
      <c r="J46" s="17"/>
      <c r="K46" s="18"/>
      <c r="L46" s="18"/>
      <c r="M46" s="19"/>
      <c r="N46" s="23"/>
      <c r="O46" s="23"/>
      <c r="P46" s="45"/>
      <c r="Q46" s="23"/>
      <c r="R46" s="23"/>
      <c r="S46" s="45"/>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2"/>
      <c r="BB46" s="68"/>
      <c r="BC46" s="43"/>
      <c r="IE46" s="22"/>
      <c r="IF46" s="22"/>
      <c r="IG46" s="22"/>
      <c r="IH46" s="22"/>
      <c r="II46" s="22"/>
    </row>
    <row r="47" spans="1:243" s="21" customFormat="1" ht="199.5">
      <c r="A47" s="34">
        <v>35</v>
      </c>
      <c r="B47" s="69" t="s">
        <v>90</v>
      </c>
      <c r="C47" s="36" t="s">
        <v>191</v>
      </c>
      <c r="D47" s="72"/>
      <c r="E47" s="73"/>
      <c r="F47" s="72"/>
      <c r="G47" s="23"/>
      <c r="H47" s="23"/>
      <c r="I47" s="38"/>
      <c r="J47" s="17"/>
      <c r="K47" s="18"/>
      <c r="L47" s="18"/>
      <c r="M47" s="19"/>
      <c r="N47" s="23"/>
      <c r="O47" s="23"/>
      <c r="P47" s="45"/>
      <c r="Q47" s="23"/>
      <c r="R47" s="23"/>
      <c r="S47" s="45"/>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2"/>
      <c r="BB47" s="68"/>
      <c r="BC47" s="43"/>
      <c r="IE47" s="22"/>
      <c r="IF47" s="22"/>
      <c r="IG47" s="22"/>
      <c r="IH47" s="22"/>
      <c r="II47" s="22"/>
    </row>
    <row r="48" spans="1:243" s="21" customFormat="1" ht="28.5">
      <c r="A48" s="34">
        <v>36</v>
      </c>
      <c r="B48" s="69" t="s">
        <v>91</v>
      </c>
      <c r="C48" s="36" t="s">
        <v>192</v>
      </c>
      <c r="D48" s="72"/>
      <c r="E48" s="73"/>
      <c r="F48" s="72"/>
      <c r="G48" s="23"/>
      <c r="H48" s="23"/>
      <c r="I48" s="38"/>
      <c r="J48" s="17"/>
      <c r="K48" s="18"/>
      <c r="L48" s="18"/>
      <c r="M48" s="19"/>
      <c r="N48" s="23"/>
      <c r="O48" s="23"/>
      <c r="P48" s="45"/>
      <c r="Q48" s="23"/>
      <c r="R48" s="23"/>
      <c r="S48" s="45"/>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2"/>
      <c r="BB48" s="68"/>
      <c r="BC48" s="43"/>
      <c r="IE48" s="22"/>
      <c r="IF48" s="22"/>
      <c r="IG48" s="22"/>
      <c r="IH48" s="22"/>
      <c r="II48" s="22"/>
    </row>
    <row r="49" spans="1:243" s="21" customFormat="1" ht="42.75">
      <c r="A49" s="34">
        <v>37</v>
      </c>
      <c r="B49" s="69" t="s">
        <v>92</v>
      </c>
      <c r="C49" s="36" t="s">
        <v>193</v>
      </c>
      <c r="D49" s="72"/>
      <c r="E49" s="73"/>
      <c r="F49" s="72"/>
      <c r="G49" s="23"/>
      <c r="H49" s="23"/>
      <c r="I49" s="38"/>
      <c r="J49" s="17"/>
      <c r="K49" s="18"/>
      <c r="L49" s="18"/>
      <c r="M49" s="19"/>
      <c r="N49" s="23"/>
      <c r="O49" s="23"/>
      <c r="P49" s="45"/>
      <c r="Q49" s="23"/>
      <c r="R49" s="23"/>
      <c r="S49" s="45"/>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2"/>
      <c r="BB49" s="68"/>
      <c r="BC49" s="43"/>
      <c r="IE49" s="22"/>
      <c r="IF49" s="22"/>
      <c r="IG49" s="22"/>
      <c r="IH49" s="22"/>
      <c r="II49" s="22"/>
    </row>
    <row r="50" spans="1:243" s="21" customFormat="1" ht="28.5">
      <c r="A50" s="34">
        <v>38</v>
      </c>
      <c r="B50" s="69" t="s">
        <v>93</v>
      </c>
      <c r="C50" s="36" t="s">
        <v>194</v>
      </c>
      <c r="D50" s="72"/>
      <c r="E50" s="73"/>
      <c r="F50" s="72"/>
      <c r="G50" s="23"/>
      <c r="H50" s="23"/>
      <c r="I50" s="38"/>
      <c r="J50" s="17"/>
      <c r="K50" s="18"/>
      <c r="L50" s="18"/>
      <c r="M50" s="19"/>
      <c r="N50" s="23"/>
      <c r="O50" s="23"/>
      <c r="P50" s="45"/>
      <c r="Q50" s="23"/>
      <c r="R50" s="23"/>
      <c r="S50" s="45"/>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2"/>
      <c r="BB50" s="68"/>
      <c r="BC50" s="43"/>
      <c r="IE50" s="22"/>
      <c r="IF50" s="22"/>
      <c r="IG50" s="22"/>
      <c r="IH50" s="22"/>
      <c r="II50" s="22"/>
    </row>
    <row r="51" spans="1:243" s="21" customFormat="1" ht="15">
      <c r="A51" s="34">
        <v>39</v>
      </c>
      <c r="B51" s="69" t="s">
        <v>94</v>
      </c>
      <c r="C51" s="36" t="s">
        <v>195</v>
      </c>
      <c r="D51" s="72"/>
      <c r="E51" s="73"/>
      <c r="F51" s="72"/>
      <c r="G51" s="23"/>
      <c r="H51" s="23"/>
      <c r="I51" s="38"/>
      <c r="J51" s="17"/>
      <c r="K51" s="18"/>
      <c r="L51" s="18"/>
      <c r="M51" s="19"/>
      <c r="N51" s="23"/>
      <c r="O51" s="23"/>
      <c r="P51" s="45"/>
      <c r="Q51" s="23"/>
      <c r="R51" s="23"/>
      <c r="S51" s="45"/>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2"/>
      <c r="BB51" s="68"/>
      <c r="BC51" s="43"/>
      <c r="IE51" s="22"/>
      <c r="IF51" s="22"/>
      <c r="IG51" s="22"/>
      <c r="IH51" s="22"/>
      <c r="II51" s="22"/>
    </row>
    <row r="52" spans="1:243" s="21" customFormat="1" ht="15">
      <c r="A52" s="34">
        <v>40</v>
      </c>
      <c r="B52" s="69" t="s">
        <v>95</v>
      </c>
      <c r="C52" s="36" t="s">
        <v>196</v>
      </c>
      <c r="D52" s="72"/>
      <c r="E52" s="73"/>
      <c r="F52" s="72"/>
      <c r="G52" s="23"/>
      <c r="H52" s="23"/>
      <c r="I52" s="38"/>
      <c r="J52" s="17"/>
      <c r="K52" s="18"/>
      <c r="L52" s="18"/>
      <c r="M52" s="19"/>
      <c r="N52" s="23"/>
      <c r="O52" s="23"/>
      <c r="P52" s="45"/>
      <c r="Q52" s="23"/>
      <c r="R52" s="23"/>
      <c r="S52" s="45"/>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2"/>
      <c r="BB52" s="68"/>
      <c r="BC52" s="43"/>
      <c r="IE52" s="22"/>
      <c r="IF52" s="22"/>
      <c r="IG52" s="22"/>
      <c r="IH52" s="22"/>
      <c r="II52" s="22"/>
    </row>
    <row r="53" spans="1:243" s="21" customFormat="1" ht="15">
      <c r="A53" s="34">
        <v>41</v>
      </c>
      <c r="B53" s="69" t="s">
        <v>85</v>
      </c>
      <c r="C53" s="36" t="s">
        <v>197</v>
      </c>
      <c r="D53" s="72"/>
      <c r="E53" s="73"/>
      <c r="F53" s="72"/>
      <c r="G53" s="23"/>
      <c r="H53" s="23"/>
      <c r="I53" s="38"/>
      <c r="J53" s="17"/>
      <c r="K53" s="18"/>
      <c r="L53" s="18"/>
      <c r="M53" s="19"/>
      <c r="N53" s="23"/>
      <c r="O53" s="23"/>
      <c r="P53" s="45"/>
      <c r="Q53" s="23"/>
      <c r="R53" s="23"/>
      <c r="S53" s="45"/>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2"/>
      <c r="BB53" s="68"/>
      <c r="BC53" s="43"/>
      <c r="IE53" s="22"/>
      <c r="IF53" s="22"/>
      <c r="IG53" s="22"/>
      <c r="IH53" s="22"/>
      <c r="II53" s="22"/>
    </row>
    <row r="54" spans="1:243" s="21" customFormat="1" ht="15">
      <c r="A54" s="34">
        <v>42</v>
      </c>
      <c r="B54" s="69" t="s">
        <v>96</v>
      </c>
      <c r="C54" s="36" t="s">
        <v>198</v>
      </c>
      <c r="D54" s="72"/>
      <c r="E54" s="73"/>
      <c r="F54" s="72"/>
      <c r="G54" s="23"/>
      <c r="H54" s="23"/>
      <c r="I54" s="38"/>
      <c r="J54" s="17"/>
      <c r="K54" s="18"/>
      <c r="L54" s="18"/>
      <c r="M54" s="19"/>
      <c r="N54" s="23"/>
      <c r="O54" s="23"/>
      <c r="P54" s="45"/>
      <c r="Q54" s="23"/>
      <c r="R54" s="23"/>
      <c r="S54" s="45"/>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2"/>
      <c r="BB54" s="68"/>
      <c r="BC54" s="43"/>
      <c r="IE54" s="22"/>
      <c r="IF54" s="22"/>
      <c r="IG54" s="22"/>
      <c r="IH54" s="22"/>
      <c r="II54" s="22"/>
    </row>
    <row r="55" spans="1:243" s="21" customFormat="1" ht="15">
      <c r="A55" s="34">
        <v>43</v>
      </c>
      <c r="B55" s="69" t="s">
        <v>97</v>
      </c>
      <c r="C55" s="36" t="s">
        <v>199</v>
      </c>
      <c r="D55" s="72"/>
      <c r="E55" s="73"/>
      <c r="F55" s="72"/>
      <c r="G55" s="23"/>
      <c r="H55" s="23"/>
      <c r="I55" s="38"/>
      <c r="J55" s="17"/>
      <c r="K55" s="18"/>
      <c r="L55" s="18"/>
      <c r="M55" s="19"/>
      <c r="N55" s="23"/>
      <c r="O55" s="23"/>
      <c r="P55" s="45"/>
      <c r="Q55" s="23"/>
      <c r="R55" s="23"/>
      <c r="S55" s="45"/>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2"/>
      <c r="BB55" s="68"/>
      <c r="BC55" s="43"/>
      <c r="IE55" s="22"/>
      <c r="IF55" s="22"/>
      <c r="IG55" s="22"/>
      <c r="IH55" s="22"/>
      <c r="II55" s="22"/>
    </row>
    <row r="56" spans="1:243" s="21" customFormat="1" ht="85.5">
      <c r="A56" s="34">
        <v>44</v>
      </c>
      <c r="B56" s="69" t="s">
        <v>87</v>
      </c>
      <c r="C56" s="36" t="s">
        <v>200</v>
      </c>
      <c r="D56" s="72"/>
      <c r="E56" s="73"/>
      <c r="F56" s="72"/>
      <c r="G56" s="23"/>
      <c r="H56" s="23"/>
      <c r="I56" s="38"/>
      <c r="J56" s="17"/>
      <c r="K56" s="18"/>
      <c r="L56" s="18"/>
      <c r="M56" s="19"/>
      <c r="N56" s="23"/>
      <c r="O56" s="23"/>
      <c r="P56" s="45"/>
      <c r="Q56" s="23"/>
      <c r="R56" s="23"/>
      <c r="S56" s="45"/>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2"/>
      <c r="BB56" s="68"/>
      <c r="BC56" s="43"/>
      <c r="IE56" s="22"/>
      <c r="IF56" s="22"/>
      <c r="IG56" s="22"/>
      <c r="IH56" s="22"/>
      <c r="II56" s="22"/>
    </row>
    <row r="57" spans="1:243" s="21" customFormat="1" ht="28.5">
      <c r="A57" s="34">
        <v>45</v>
      </c>
      <c r="B57" s="69" t="s">
        <v>98</v>
      </c>
      <c r="C57" s="36" t="s">
        <v>201</v>
      </c>
      <c r="D57" s="72">
        <v>8</v>
      </c>
      <c r="E57" s="73" t="s">
        <v>35</v>
      </c>
      <c r="F57" s="72">
        <v>22960</v>
      </c>
      <c r="G57" s="23"/>
      <c r="H57" s="23"/>
      <c r="I57" s="38" t="s">
        <v>36</v>
      </c>
      <c r="J57" s="17">
        <f>IF(I57="Less(-)",-1,1)</f>
        <v>1</v>
      </c>
      <c r="K57" s="18" t="s">
        <v>46</v>
      </c>
      <c r="L57" s="18" t="s">
        <v>6</v>
      </c>
      <c r="M57" s="46"/>
      <c r="N57" s="23"/>
      <c r="O57" s="23"/>
      <c r="P57" s="45"/>
      <c r="Q57" s="23"/>
      <c r="R57" s="23"/>
      <c r="S57" s="45"/>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2">
        <f>total_amount_ba($B$2,$D$2,D57,F57,J57,K57,M57)</f>
        <v>183680</v>
      </c>
      <c r="BB57" s="68">
        <f>BA57+SUM(N57:AZ57)</f>
        <v>183680</v>
      </c>
      <c r="BC57" s="43" t="str">
        <f>SpellNumber(L57,BB57)</f>
        <v>INR  One Lakh Eighty Three Thousand Six Hundred &amp; Eighty  Only</v>
      </c>
      <c r="IE57" s="22"/>
      <c r="IF57" s="22"/>
      <c r="IG57" s="22"/>
      <c r="IH57" s="22"/>
      <c r="II57" s="22"/>
    </row>
    <row r="58" spans="1:243" s="21" customFormat="1" ht="142.5">
      <c r="A58" s="34">
        <v>46</v>
      </c>
      <c r="B58" s="69" t="s">
        <v>99</v>
      </c>
      <c r="C58" s="36" t="s">
        <v>202</v>
      </c>
      <c r="D58" s="72">
        <v>180</v>
      </c>
      <c r="E58" s="73" t="s">
        <v>154</v>
      </c>
      <c r="F58" s="72">
        <v>160</v>
      </c>
      <c r="G58" s="23"/>
      <c r="H58" s="23"/>
      <c r="I58" s="38" t="s">
        <v>36</v>
      </c>
      <c r="J58" s="17">
        <f>IF(I58="Less(-)",-1,1)</f>
        <v>1</v>
      </c>
      <c r="K58" s="18" t="s">
        <v>46</v>
      </c>
      <c r="L58" s="18" t="s">
        <v>6</v>
      </c>
      <c r="M58" s="46"/>
      <c r="N58" s="23"/>
      <c r="O58" s="23"/>
      <c r="P58" s="45"/>
      <c r="Q58" s="23"/>
      <c r="R58" s="23"/>
      <c r="S58" s="45"/>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2">
        <f>total_amount_ba($B$2,$D$2,D58,F58,J58,K58,M58)</f>
        <v>28800</v>
      </c>
      <c r="BB58" s="68">
        <f>BA58+SUM(N58:AZ58)</f>
        <v>28800</v>
      </c>
      <c r="BC58" s="43" t="str">
        <f>SpellNumber(L58,BB58)</f>
        <v>INR  Twenty Eight Thousand Eight Hundred    Only</v>
      </c>
      <c r="IE58" s="22"/>
      <c r="IF58" s="22"/>
      <c r="IG58" s="22"/>
      <c r="IH58" s="22"/>
      <c r="II58" s="22"/>
    </row>
    <row r="59" spans="1:243" s="21" customFormat="1" ht="142.5">
      <c r="A59" s="34">
        <v>47</v>
      </c>
      <c r="B59" s="69" t="s">
        <v>100</v>
      </c>
      <c r="C59" s="36" t="s">
        <v>203</v>
      </c>
      <c r="D59" s="72"/>
      <c r="E59" s="73"/>
      <c r="F59" s="72"/>
      <c r="G59" s="23"/>
      <c r="H59" s="23"/>
      <c r="I59" s="38"/>
      <c r="J59" s="17"/>
      <c r="K59" s="18"/>
      <c r="L59" s="18"/>
      <c r="M59" s="19"/>
      <c r="N59" s="23"/>
      <c r="O59" s="23"/>
      <c r="P59" s="45"/>
      <c r="Q59" s="23"/>
      <c r="R59" s="23"/>
      <c r="S59" s="45"/>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2"/>
      <c r="BB59" s="68"/>
      <c r="BC59" s="43"/>
      <c r="IE59" s="22"/>
      <c r="IF59" s="22"/>
      <c r="IG59" s="22"/>
      <c r="IH59" s="22"/>
      <c r="II59" s="22"/>
    </row>
    <row r="60" spans="1:243" s="21" customFormat="1" ht="15">
      <c r="A60" s="34">
        <v>48</v>
      </c>
      <c r="B60" s="69" t="s">
        <v>101</v>
      </c>
      <c r="C60" s="36" t="s">
        <v>204</v>
      </c>
      <c r="D60" s="72"/>
      <c r="E60" s="73"/>
      <c r="F60" s="72"/>
      <c r="G60" s="23"/>
      <c r="H60" s="23"/>
      <c r="I60" s="38"/>
      <c r="J60" s="17"/>
      <c r="K60" s="18"/>
      <c r="L60" s="18"/>
      <c r="M60" s="19"/>
      <c r="N60" s="23"/>
      <c r="O60" s="23"/>
      <c r="P60" s="45"/>
      <c r="Q60" s="23"/>
      <c r="R60" s="23"/>
      <c r="S60" s="45"/>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2"/>
      <c r="BB60" s="68"/>
      <c r="BC60" s="43"/>
      <c r="IE60" s="22"/>
      <c r="IF60" s="22"/>
      <c r="IG60" s="22"/>
      <c r="IH60" s="22"/>
      <c r="II60" s="22"/>
    </row>
    <row r="61" spans="1:243" s="21" customFormat="1" ht="28.5">
      <c r="A61" s="34">
        <v>49</v>
      </c>
      <c r="B61" s="69" t="s">
        <v>102</v>
      </c>
      <c r="C61" s="36" t="s">
        <v>205</v>
      </c>
      <c r="D61" s="72">
        <v>1</v>
      </c>
      <c r="E61" s="73" t="s">
        <v>35</v>
      </c>
      <c r="F61" s="72">
        <v>27360</v>
      </c>
      <c r="G61" s="23"/>
      <c r="H61" s="23"/>
      <c r="I61" s="38" t="s">
        <v>36</v>
      </c>
      <c r="J61" s="17">
        <f aca="true" t="shared" si="4" ref="J61:J103">IF(I61="Less(-)",-1,1)</f>
        <v>1</v>
      </c>
      <c r="K61" s="18" t="s">
        <v>46</v>
      </c>
      <c r="L61" s="18" t="s">
        <v>6</v>
      </c>
      <c r="M61" s="46"/>
      <c r="N61" s="23"/>
      <c r="O61" s="23"/>
      <c r="P61" s="45"/>
      <c r="Q61" s="23"/>
      <c r="R61" s="23"/>
      <c r="S61" s="45"/>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2">
        <f aca="true" t="shared" si="5" ref="BA61:BA103">total_amount_ba($B$2,$D$2,D61,F61,J61,K61,M61)</f>
        <v>27360</v>
      </c>
      <c r="BB61" s="68">
        <f aca="true" t="shared" si="6" ref="BB61:BB103">BA61+SUM(N61:AZ61)</f>
        <v>27360</v>
      </c>
      <c r="BC61" s="43" t="str">
        <f aca="true" t="shared" si="7" ref="BC61:BC103">SpellNumber(L61,BB61)</f>
        <v>INR  Twenty Seven Thousand Three Hundred &amp; Sixty  Only</v>
      </c>
      <c r="IE61" s="22"/>
      <c r="IF61" s="22"/>
      <c r="IG61" s="22"/>
      <c r="IH61" s="22"/>
      <c r="II61" s="22"/>
    </row>
    <row r="62" spans="1:243" s="21" customFormat="1" ht="28.5">
      <c r="A62" s="34">
        <v>50</v>
      </c>
      <c r="B62" s="69" t="s">
        <v>103</v>
      </c>
      <c r="C62" s="36" t="s">
        <v>206</v>
      </c>
      <c r="D62" s="72">
        <v>1</v>
      </c>
      <c r="E62" s="73" t="s">
        <v>35</v>
      </c>
      <c r="F62" s="72">
        <v>564300</v>
      </c>
      <c r="G62" s="23"/>
      <c r="H62" s="23"/>
      <c r="I62" s="38" t="s">
        <v>36</v>
      </c>
      <c r="J62" s="17">
        <f t="shared" si="4"/>
        <v>1</v>
      </c>
      <c r="K62" s="18" t="s">
        <v>46</v>
      </c>
      <c r="L62" s="18" t="s">
        <v>6</v>
      </c>
      <c r="M62" s="46"/>
      <c r="N62" s="23"/>
      <c r="O62" s="23"/>
      <c r="P62" s="45"/>
      <c r="Q62" s="23"/>
      <c r="R62" s="23"/>
      <c r="S62" s="45"/>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2">
        <f t="shared" si="5"/>
        <v>564300</v>
      </c>
      <c r="BB62" s="68">
        <f t="shared" si="6"/>
        <v>564300</v>
      </c>
      <c r="BC62" s="43" t="str">
        <f t="shared" si="7"/>
        <v>INR  Five Lakh Sixty Four Thousand Three Hundred    Only</v>
      </c>
      <c r="IE62" s="22"/>
      <c r="IF62" s="22"/>
      <c r="IG62" s="22"/>
      <c r="IH62" s="22"/>
      <c r="II62" s="22"/>
    </row>
    <row r="63" spans="1:243" s="21" customFormat="1" ht="28.5">
      <c r="A63" s="34">
        <v>51</v>
      </c>
      <c r="B63" s="69" t="s">
        <v>104</v>
      </c>
      <c r="C63" s="36" t="s">
        <v>207</v>
      </c>
      <c r="D63" s="72">
        <v>1</v>
      </c>
      <c r="E63" s="73" t="s">
        <v>35</v>
      </c>
      <c r="F63" s="72">
        <v>39900</v>
      </c>
      <c r="G63" s="23"/>
      <c r="H63" s="23"/>
      <c r="I63" s="38" t="s">
        <v>36</v>
      </c>
      <c r="J63" s="17">
        <f t="shared" si="4"/>
        <v>1</v>
      </c>
      <c r="K63" s="18" t="s">
        <v>46</v>
      </c>
      <c r="L63" s="18" t="s">
        <v>6</v>
      </c>
      <c r="M63" s="46"/>
      <c r="N63" s="23"/>
      <c r="O63" s="23"/>
      <c r="P63" s="45"/>
      <c r="Q63" s="23"/>
      <c r="R63" s="23"/>
      <c r="S63" s="45"/>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2">
        <f t="shared" si="5"/>
        <v>39900</v>
      </c>
      <c r="BB63" s="68">
        <f t="shared" si="6"/>
        <v>39900</v>
      </c>
      <c r="BC63" s="43" t="str">
        <f t="shared" si="7"/>
        <v>INR  Thirty Nine Thousand Nine Hundred    Only</v>
      </c>
      <c r="IE63" s="22"/>
      <c r="IF63" s="22"/>
      <c r="IG63" s="22"/>
      <c r="IH63" s="22"/>
      <c r="II63" s="22"/>
    </row>
    <row r="64" spans="1:243" s="21" customFormat="1" ht="15">
      <c r="A64" s="34">
        <v>52</v>
      </c>
      <c r="B64" s="69" t="s">
        <v>105</v>
      </c>
      <c r="C64" s="36" t="s">
        <v>208</v>
      </c>
      <c r="D64" s="72">
        <v>1</v>
      </c>
      <c r="E64" s="73" t="s">
        <v>35</v>
      </c>
      <c r="F64" s="72">
        <v>57000</v>
      </c>
      <c r="G64" s="23"/>
      <c r="H64" s="23"/>
      <c r="I64" s="38" t="s">
        <v>36</v>
      </c>
      <c r="J64" s="17">
        <f t="shared" si="4"/>
        <v>1</v>
      </c>
      <c r="K64" s="18" t="s">
        <v>46</v>
      </c>
      <c r="L64" s="18" t="s">
        <v>6</v>
      </c>
      <c r="M64" s="46"/>
      <c r="N64" s="23"/>
      <c r="O64" s="23"/>
      <c r="P64" s="45"/>
      <c r="Q64" s="23"/>
      <c r="R64" s="23"/>
      <c r="S64" s="45"/>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2">
        <f t="shared" si="5"/>
        <v>57000</v>
      </c>
      <c r="BB64" s="68">
        <f t="shared" si="6"/>
        <v>57000</v>
      </c>
      <c r="BC64" s="43" t="str">
        <f t="shared" si="7"/>
        <v>INR  Fifty Seven Thousand    Only</v>
      </c>
      <c r="IE64" s="22"/>
      <c r="IF64" s="22"/>
      <c r="IG64" s="22"/>
      <c r="IH64" s="22"/>
      <c r="II64" s="22"/>
    </row>
    <row r="65" spans="1:243" s="21" customFormat="1" ht="28.5">
      <c r="A65" s="34">
        <v>53</v>
      </c>
      <c r="B65" s="69" t="s">
        <v>106</v>
      </c>
      <c r="C65" s="36" t="s">
        <v>209</v>
      </c>
      <c r="D65" s="72">
        <v>1</v>
      </c>
      <c r="E65" s="73" t="s">
        <v>35</v>
      </c>
      <c r="F65" s="72">
        <v>54720</v>
      </c>
      <c r="G65" s="23"/>
      <c r="H65" s="23"/>
      <c r="I65" s="38" t="s">
        <v>36</v>
      </c>
      <c r="J65" s="17">
        <f t="shared" si="4"/>
        <v>1</v>
      </c>
      <c r="K65" s="18" t="s">
        <v>46</v>
      </c>
      <c r="L65" s="18" t="s">
        <v>6</v>
      </c>
      <c r="M65" s="46"/>
      <c r="N65" s="23"/>
      <c r="O65" s="23"/>
      <c r="P65" s="45"/>
      <c r="Q65" s="23"/>
      <c r="R65" s="23"/>
      <c r="S65" s="45"/>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2">
        <f t="shared" si="5"/>
        <v>54720</v>
      </c>
      <c r="BB65" s="68">
        <f t="shared" si="6"/>
        <v>54720</v>
      </c>
      <c r="BC65" s="43" t="str">
        <f t="shared" si="7"/>
        <v>INR  Fifty Four Thousand Seven Hundred &amp; Twenty  Only</v>
      </c>
      <c r="IE65" s="22"/>
      <c r="IF65" s="22"/>
      <c r="IG65" s="22"/>
      <c r="IH65" s="22"/>
      <c r="II65" s="22"/>
    </row>
    <row r="66" spans="1:243" s="21" customFormat="1" ht="28.5">
      <c r="A66" s="34">
        <v>54</v>
      </c>
      <c r="B66" s="69" t="s">
        <v>107</v>
      </c>
      <c r="C66" s="36" t="s">
        <v>210</v>
      </c>
      <c r="D66" s="72">
        <v>1</v>
      </c>
      <c r="E66" s="73" t="s">
        <v>35</v>
      </c>
      <c r="F66" s="72">
        <v>31920</v>
      </c>
      <c r="G66" s="23"/>
      <c r="H66" s="23"/>
      <c r="I66" s="38" t="s">
        <v>36</v>
      </c>
      <c r="J66" s="17">
        <f t="shared" si="4"/>
        <v>1</v>
      </c>
      <c r="K66" s="18" t="s">
        <v>46</v>
      </c>
      <c r="L66" s="18" t="s">
        <v>6</v>
      </c>
      <c r="M66" s="46"/>
      <c r="N66" s="23"/>
      <c r="O66" s="23"/>
      <c r="P66" s="45"/>
      <c r="Q66" s="23"/>
      <c r="R66" s="23"/>
      <c r="S66" s="45"/>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2">
        <f t="shared" si="5"/>
        <v>31920</v>
      </c>
      <c r="BB66" s="68">
        <f t="shared" si="6"/>
        <v>31920</v>
      </c>
      <c r="BC66" s="43" t="str">
        <f t="shared" si="7"/>
        <v>INR  Thirty One Thousand Nine Hundred &amp; Twenty  Only</v>
      </c>
      <c r="IE66" s="22"/>
      <c r="IF66" s="22"/>
      <c r="IG66" s="22"/>
      <c r="IH66" s="22"/>
      <c r="II66" s="22"/>
    </row>
    <row r="67" spans="1:243" s="21" customFormat="1" ht="28.5">
      <c r="A67" s="34">
        <v>55</v>
      </c>
      <c r="B67" s="69" t="s">
        <v>108</v>
      </c>
      <c r="C67" s="36" t="s">
        <v>211</v>
      </c>
      <c r="D67" s="72">
        <v>1</v>
      </c>
      <c r="E67" s="73" t="s">
        <v>35</v>
      </c>
      <c r="F67" s="72">
        <v>30780</v>
      </c>
      <c r="G67" s="23"/>
      <c r="H67" s="23"/>
      <c r="I67" s="38" t="s">
        <v>36</v>
      </c>
      <c r="J67" s="17">
        <f t="shared" si="4"/>
        <v>1</v>
      </c>
      <c r="K67" s="18" t="s">
        <v>46</v>
      </c>
      <c r="L67" s="18" t="s">
        <v>6</v>
      </c>
      <c r="M67" s="46"/>
      <c r="N67" s="23"/>
      <c r="O67" s="23"/>
      <c r="P67" s="45"/>
      <c r="Q67" s="23"/>
      <c r="R67" s="23"/>
      <c r="S67" s="45"/>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2">
        <f t="shared" si="5"/>
        <v>30780</v>
      </c>
      <c r="BB67" s="68">
        <f t="shared" si="6"/>
        <v>30780</v>
      </c>
      <c r="BC67" s="43" t="str">
        <f t="shared" si="7"/>
        <v>INR  Thirty Thousand Seven Hundred &amp; Eighty  Only</v>
      </c>
      <c r="IE67" s="22"/>
      <c r="IF67" s="22"/>
      <c r="IG67" s="22"/>
      <c r="IH67" s="22"/>
      <c r="II67" s="22"/>
    </row>
    <row r="68" spans="1:243" s="21" customFormat="1" ht="28.5">
      <c r="A68" s="34">
        <v>56</v>
      </c>
      <c r="B68" s="69" t="s">
        <v>109</v>
      </c>
      <c r="C68" s="36" t="s">
        <v>212</v>
      </c>
      <c r="D68" s="72">
        <v>1</v>
      </c>
      <c r="E68" s="73" t="s">
        <v>35</v>
      </c>
      <c r="F68" s="72">
        <v>27360</v>
      </c>
      <c r="G68" s="23"/>
      <c r="H68" s="23"/>
      <c r="I68" s="38" t="s">
        <v>36</v>
      </c>
      <c r="J68" s="17">
        <f t="shared" si="4"/>
        <v>1</v>
      </c>
      <c r="K68" s="18" t="s">
        <v>46</v>
      </c>
      <c r="L68" s="18" t="s">
        <v>6</v>
      </c>
      <c r="M68" s="46"/>
      <c r="N68" s="23"/>
      <c r="O68" s="23"/>
      <c r="P68" s="45"/>
      <c r="Q68" s="23"/>
      <c r="R68" s="23"/>
      <c r="S68" s="45"/>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2">
        <f t="shared" si="5"/>
        <v>27360</v>
      </c>
      <c r="BB68" s="68">
        <f t="shared" si="6"/>
        <v>27360</v>
      </c>
      <c r="BC68" s="43" t="str">
        <f t="shared" si="7"/>
        <v>INR  Twenty Seven Thousand Three Hundred &amp; Sixty  Only</v>
      </c>
      <c r="IE68" s="22"/>
      <c r="IF68" s="22"/>
      <c r="IG68" s="22"/>
      <c r="IH68" s="22"/>
      <c r="II68" s="22"/>
    </row>
    <row r="69" spans="1:243" s="21" customFormat="1" ht="28.5">
      <c r="A69" s="34">
        <v>57</v>
      </c>
      <c r="B69" s="69" t="s">
        <v>110</v>
      </c>
      <c r="C69" s="36" t="s">
        <v>213</v>
      </c>
      <c r="D69" s="72">
        <v>2</v>
      </c>
      <c r="E69" s="73" t="s">
        <v>35</v>
      </c>
      <c r="F69" s="72">
        <v>83220</v>
      </c>
      <c r="G69" s="23"/>
      <c r="H69" s="23"/>
      <c r="I69" s="38" t="s">
        <v>36</v>
      </c>
      <c r="J69" s="17">
        <f t="shared" si="4"/>
        <v>1</v>
      </c>
      <c r="K69" s="18" t="s">
        <v>46</v>
      </c>
      <c r="L69" s="18" t="s">
        <v>6</v>
      </c>
      <c r="M69" s="46"/>
      <c r="N69" s="23"/>
      <c r="O69" s="23"/>
      <c r="P69" s="45"/>
      <c r="Q69" s="23"/>
      <c r="R69" s="23"/>
      <c r="S69" s="45"/>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2">
        <f t="shared" si="5"/>
        <v>166440</v>
      </c>
      <c r="BB69" s="68">
        <f t="shared" si="6"/>
        <v>166440</v>
      </c>
      <c r="BC69" s="43" t="str">
        <f t="shared" si="7"/>
        <v>INR  One Lakh Sixty Six Thousand Four Hundred &amp; Forty  Only</v>
      </c>
      <c r="IE69" s="22"/>
      <c r="IF69" s="22"/>
      <c r="IG69" s="22"/>
      <c r="IH69" s="22"/>
      <c r="II69" s="22"/>
    </row>
    <row r="70" spans="1:243" s="21" customFormat="1" ht="28.5">
      <c r="A70" s="34">
        <v>58</v>
      </c>
      <c r="B70" s="69" t="s">
        <v>111</v>
      </c>
      <c r="C70" s="36" t="s">
        <v>214</v>
      </c>
      <c r="D70" s="72">
        <v>1</v>
      </c>
      <c r="E70" s="73" t="s">
        <v>35</v>
      </c>
      <c r="F70" s="72">
        <v>31920</v>
      </c>
      <c r="G70" s="23"/>
      <c r="H70" s="23"/>
      <c r="I70" s="38" t="s">
        <v>36</v>
      </c>
      <c r="J70" s="17">
        <f t="shared" si="4"/>
        <v>1</v>
      </c>
      <c r="K70" s="18" t="s">
        <v>46</v>
      </c>
      <c r="L70" s="18" t="s">
        <v>6</v>
      </c>
      <c r="M70" s="46"/>
      <c r="N70" s="23"/>
      <c r="O70" s="23"/>
      <c r="P70" s="45"/>
      <c r="Q70" s="23"/>
      <c r="R70" s="23"/>
      <c r="S70" s="45"/>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2">
        <f t="shared" si="5"/>
        <v>31920</v>
      </c>
      <c r="BB70" s="68">
        <f t="shared" si="6"/>
        <v>31920</v>
      </c>
      <c r="BC70" s="43" t="str">
        <f t="shared" si="7"/>
        <v>INR  Thirty One Thousand Nine Hundred &amp; Twenty  Only</v>
      </c>
      <c r="IE70" s="22"/>
      <c r="IF70" s="22"/>
      <c r="IG70" s="22"/>
      <c r="IH70" s="22"/>
      <c r="II70" s="22"/>
    </row>
    <row r="71" spans="1:243" s="21" customFormat="1" ht="28.5">
      <c r="A71" s="34">
        <v>59</v>
      </c>
      <c r="B71" s="69" t="s">
        <v>112</v>
      </c>
      <c r="C71" s="36" t="s">
        <v>215</v>
      </c>
      <c r="D71" s="72">
        <v>1</v>
      </c>
      <c r="E71" s="73" t="s">
        <v>35</v>
      </c>
      <c r="F71" s="72">
        <v>34200</v>
      </c>
      <c r="G71" s="23"/>
      <c r="H71" s="23"/>
      <c r="I71" s="38" t="s">
        <v>36</v>
      </c>
      <c r="J71" s="17">
        <f t="shared" si="4"/>
        <v>1</v>
      </c>
      <c r="K71" s="18" t="s">
        <v>46</v>
      </c>
      <c r="L71" s="18" t="s">
        <v>6</v>
      </c>
      <c r="M71" s="46"/>
      <c r="N71" s="23"/>
      <c r="O71" s="23"/>
      <c r="P71" s="45"/>
      <c r="Q71" s="23"/>
      <c r="R71" s="23"/>
      <c r="S71" s="45"/>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2">
        <f t="shared" si="5"/>
        <v>34200</v>
      </c>
      <c r="BB71" s="68">
        <f t="shared" si="6"/>
        <v>34200</v>
      </c>
      <c r="BC71" s="43" t="str">
        <f t="shared" si="7"/>
        <v>INR  Thirty Four Thousand Two Hundred    Only</v>
      </c>
      <c r="IE71" s="22"/>
      <c r="IF71" s="22"/>
      <c r="IG71" s="22"/>
      <c r="IH71" s="22"/>
      <c r="II71" s="22"/>
    </row>
    <row r="72" spans="1:243" s="21" customFormat="1" ht="28.5">
      <c r="A72" s="34">
        <v>60</v>
      </c>
      <c r="B72" s="70" t="s">
        <v>113</v>
      </c>
      <c r="C72" s="36" t="s">
        <v>216</v>
      </c>
      <c r="D72" s="72">
        <v>1</v>
      </c>
      <c r="E72" s="73" t="s">
        <v>35</v>
      </c>
      <c r="F72" s="72">
        <v>217740</v>
      </c>
      <c r="G72" s="23"/>
      <c r="H72" s="23"/>
      <c r="I72" s="38" t="s">
        <v>36</v>
      </c>
      <c r="J72" s="17">
        <f t="shared" si="4"/>
        <v>1</v>
      </c>
      <c r="K72" s="18" t="s">
        <v>46</v>
      </c>
      <c r="L72" s="18" t="s">
        <v>6</v>
      </c>
      <c r="M72" s="46"/>
      <c r="N72" s="23"/>
      <c r="O72" s="23"/>
      <c r="P72" s="45"/>
      <c r="Q72" s="23"/>
      <c r="R72" s="23"/>
      <c r="S72" s="45"/>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2">
        <f t="shared" si="5"/>
        <v>217740</v>
      </c>
      <c r="BB72" s="68">
        <f t="shared" si="6"/>
        <v>217740</v>
      </c>
      <c r="BC72" s="43" t="str">
        <f t="shared" si="7"/>
        <v>INR  Two Lakh Seventeen Thousand Seven Hundred &amp; Forty  Only</v>
      </c>
      <c r="IE72" s="22"/>
      <c r="IF72" s="22"/>
      <c r="IG72" s="22"/>
      <c r="IH72" s="22"/>
      <c r="II72" s="22"/>
    </row>
    <row r="73" spans="1:243" s="21" customFormat="1" ht="28.5">
      <c r="A73" s="34">
        <v>61</v>
      </c>
      <c r="B73" s="69" t="s">
        <v>114</v>
      </c>
      <c r="C73" s="36" t="s">
        <v>217</v>
      </c>
      <c r="D73" s="72">
        <v>1</v>
      </c>
      <c r="E73" s="73" t="s">
        <v>35</v>
      </c>
      <c r="F73" s="72">
        <v>76380</v>
      </c>
      <c r="G73" s="23"/>
      <c r="H73" s="23"/>
      <c r="I73" s="38" t="s">
        <v>36</v>
      </c>
      <c r="J73" s="17">
        <f t="shared" si="4"/>
        <v>1</v>
      </c>
      <c r="K73" s="18" t="s">
        <v>46</v>
      </c>
      <c r="L73" s="18" t="s">
        <v>6</v>
      </c>
      <c r="M73" s="46"/>
      <c r="N73" s="23"/>
      <c r="O73" s="23"/>
      <c r="P73" s="45"/>
      <c r="Q73" s="23"/>
      <c r="R73" s="23"/>
      <c r="S73" s="45"/>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2">
        <f t="shared" si="5"/>
        <v>76380</v>
      </c>
      <c r="BB73" s="68">
        <f t="shared" si="6"/>
        <v>76380</v>
      </c>
      <c r="BC73" s="43" t="str">
        <f t="shared" si="7"/>
        <v>INR  Seventy Six Thousand Three Hundred &amp; Eighty  Only</v>
      </c>
      <c r="IE73" s="22"/>
      <c r="IF73" s="22"/>
      <c r="IG73" s="22"/>
      <c r="IH73" s="22"/>
      <c r="II73" s="22"/>
    </row>
    <row r="74" spans="1:243" s="21" customFormat="1" ht="28.5">
      <c r="A74" s="34">
        <v>62</v>
      </c>
      <c r="B74" s="69" t="s">
        <v>115</v>
      </c>
      <c r="C74" s="36" t="s">
        <v>218</v>
      </c>
      <c r="D74" s="72">
        <v>1</v>
      </c>
      <c r="E74" s="73" t="s">
        <v>35</v>
      </c>
      <c r="F74" s="72">
        <v>95760</v>
      </c>
      <c r="G74" s="23"/>
      <c r="H74" s="23"/>
      <c r="I74" s="38" t="s">
        <v>36</v>
      </c>
      <c r="J74" s="17">
        <f t="shared" si="4"/>
        <v>1</v>
      </c>
      <c r="K74" s="18" t="s">
        <v>46</v>
      </c>
      <c r="L74" s="18" t="s">
        <v>6</v>
      </c>
      <c r="M74" s="46"/>
      <c r="N74" s="23"/>
      <c r="O74" s="23"/>
      <c r="P74" s="45"/>
      <c r="Q74" s="23"/>
      <c r="R74" s="23"/>
      <c r="S74" s="45"/>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2">
        <f t="shared" si="5"/>
        <v>95760</v>
      </c>
      <c r="BB74" s="68">
        <f t="shared" si="6"/>
        <v>95760</v>
      </c>
      <c r="BC74" s="43" t="str">
        <f t="shared" si="7"/>
        <v>INR  Ninety Five Thousand Seven Hundred &amp; Sixty  Only</v>
      </c>
      <c r="IE74" s="22"/>
      <c r="IF74" s="22"/>
      <c r="IG74" s="22"/>
      <c r="IH74" s="22"/>
      <c r="II74" s="22"/>
    </row>
    <row r="75" spans="1:243" s="21" customFormat="1" ht="28.5">
      <c r="A75" s="34">
        <v>63</v>
      </c>
      <c r="B75" s="69" t="s">
        <v>116</v>
      </c>
      <c r="C75" s="36" t="s">
        <v>219</v>
      </c>
      <c r="D75" s="72">
        <v>1</v>
      </c>
      <c r="E75" s="73" t="s">
        <v>35</v>
      </c>
      <c r="F75" s="72">
        <v>68400</v>
      </c>
      <c r="G75" s="23"/>
      <c r="H75" s="23"/>
      <c r="I75" s="38" t="s">
        <v>36</v>
      </c>
      <c r="J75" s="17">
        <f t="shared" si="4"/>
        <v>1</v>
      </c>
      <c r="K75" s="18" t="s">
        <v>46</v>
      </c>
      <c r="L75" s="18" t="s">
        <v>6</v>
      </c>
      <c r="M75" s="46"/>
      <c r="N75" s="23"/>
      <c r="O75" s="23"/>
      <c r="P75" s="45"/>
      <c r="Q75" s="23"/>
      <c r="R75" s="23"/>
      <c r="S75" s="45"/>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2">
        <f t="shared" si="5"/>
        <v>68400</v>
      </c>
      <c r="BB75" s="68">
        <f t="shared" si="6"/>
        <v>68400</v>
      </c>
      <c r="BC75" s="43" t="str">
        <f t="shared" si="7"/>
        <v>INR  Sixty Eight Thousand Four Hundred    Only</v>
      </c>
      <c r="IE75" s="22"/>
      <c r="IF75" s="22"/>
      <c r="IG75" s="22"/>
      <c r="IH75" s="22"/>
      <c r="II75" s="22"/>
    </row>
    <row r="76" spans="1:243" s="21" customFormat="1" ht="28.5">
      <c r="A76" s="34">
        <v>64</v>
      </c>
      <c r="B76" s="69" t="s">
        <v>117</v>
      </c>
      <c r="C76" s="36" t="s">
        <v>220</v>
      </c>
      <c r="D76" s="72">
        <v>1</v>
      </c>
      <c r="E76" s="73" t="s">
        <v>35</v>
      </c>
      <c r="F76" s="72">
        <v>34200</v>
      </c>
      <c r="G76" s="23"/>
      <c r="H76" s="23"/>
      <c r="I76" s="38" t="s">
        <v>36</v>
      </c>
      <c r="J76" s="17">
        <f t="shared" si="4"/>
        <v>1</v>
      </c>
      <c r="K76" s="18" t="s">
        <v>46</v>
      </c>
      <c r="L76" s="18" t="s">
        <v>6</v>
      </c>
      <c r="M76" s="46"/>
      <c r="N76" s="23"/>
      <c r="O76" s="23"/>
      <c r="P76" s="45"/>
      <c r="Q76" s="23"/>
      <c r="R76" s="23"/>
      <c r="S76" s="45"/>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2">
        <f t="shared" si="5"/>
        <v>34200</v>
      </c>
      <c r="BB76" s="68">
        <f t="shared" si="6"/>
        <v>34200</v>
      </c>
      <c r="BC76" s="43" t="str">
        <f t="shared" si="7"/>
        <v>INR  Thirty Four Thousand Two Hundred    Only</v>
      </c>
      <c r="IE76" s="22"/>
      <c r="IF76" s="22"/>
      <c r="IG76" s="22"/>
      <c r="IH76" s="22"/>
      <c r="II76" s="22"/>
    </row>
    <row r="77" spans="1:243" s="21" customFormat="1" ht="15">
      <c r="A77" s="34">
        <v>65</v>
      </c>
      <c r="B77" s="69" t="s">
        <v>118</v>
      </c>
      <c r="C77" s="36" t="s">
        <v>221</v>
      </c>
      <c r="D77" s="72">
        <v>1</v>
      </c>
      <c r="E77" s="73" t="s">
        <v>35</v>
      </c>
      <c r="F77" s="72">
        <v>25080</v>
      </c>
      <c r="G77" s="23"/>
      <c r="H77" s="23"/>
      <c r="I77" s="38" t="s">
        <v>36</v>
      </c>
      <c r="J77" s="17">
        <f t="shared" si="4"/>
        <v>1</v>
      </c>
      <c r="K77" s="18" t="s">
        <v>46</v>
      </c>
      <c r="L77" s="18" t="s">
        <v>6</v>
      </c>
      <c r="M77" s="46"/>
      <c r="N77" s="23"/>
      <c r="O77" s="23"/>
      <c r="P77" s="45"/>
      <c r="Q77" s="23"/>
      <c r="R77" s="23"/>
      <c r="S77" s="45"/>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2">
        <f t="shared" si="5"/>
        <v>25080</v>
      </c>
      <c r="BB77" s="68">
        <f t="shared" si="6"/>
        <v>25080</v>
      </c>
      <c r="BC77" s="43" t="str">
        <f t="shared" si="7"/>
        <v>INR  Twenty Five Thousand  &amp;Eighty  Only</v>
      </c>
      <c r="IE77" s="22"/>
      <c r="IF77" s="22"/>
      <c r="IG77" s="22"/>
      <c r="IH77" s="22"/>
      <c r="II77" s="22"/>
    </row>
    <row r="78" spans="1:243" s="21" customFormat="1" ht="28.5">
      <c r="A78" s="34">
        <v>66</v>
      </c>
      <c r="B78" s="69" t="s">
        <v>119</v>
      </c>
      <c r="C78" s="36" t="s">
        <v>222</v>
      </c>
      <c r="D78" s="72">
        <v>1</v>
      </c>
      <c r="E78" s="73" t="s">
        <v>35</v>
      </c>
      <c r="F78" s="72">
        <v>78660</v>
      </c>
      <c r="G78" s="23"/>
      <c r="H78" s="23"/>
      <c r="I78" s="38" t="s">
        <v>36</v>
      </c>
      <c r="J78" s="17">
        <f t="shared" si="4"/>
        <v>1</v>
      </c>
      <c r="K78" s="18" t="s">
        <v>46</v>
      </c>
      <c r="L78" s="18" t="s">
        <v>6</v>
      </c>
      <c r="M78" s="46"/>
      <c r="N78" s="23"/>
      <c r="O78" s="23"/>
      <c r="P78" s="45"/>
      <c r="Q78" s="23"/>
      <c r="R78" s="23"/>
      <c r="S78" s="45"/>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2">
        <f t="shared" si="5"/>
        <v>78660</v>
      </c>
      <c r="BB78" s="68">
        <f t="shared" si="6"/>
        <v>78660</v>
      </c>
      <c r="BC78" s="43" t="str">
        <f t="shared" si="7"/>
        <v>INR  Seventy Eight Thousand Six Hundred &amp; Sixty  Only</v>
      </c>
      <c r="IE78" s="22"/>
      <c r="IF78" s="22"/>
      <c r="IG78" s="22"/>
      <c r="IH78" s="22"/>
      <c r="II78" s="22"/>
    </row>
    <row r="79" spans="1:243" s="21" customFormat="1" ht="28.5">
      <c r="A79" s="34">
        <v>67</v>
      </c>
      <c r="B79" s="69" t="s">
        <v>120</v>
      </c>
      <c r="C79" s="36" t="s">
        <v>223</v>
      </c>
      <c r="D79" s="72">
        <v>1</v>
      </c>
      <c r="E79" s="73" t="s">
        <v>35</v>
      </c>
      <c r="F79" s="72">
        <v>77520</v>
      </c>
      <c r="G79" s="23"/>
      <c r="H79" s="23"/>
      <c r="I79" s="38" t="s">
        <v>36</v>
      </c>
      <c r="J79" s="17">
        <f t="shared" si="4"/>
        <v>1</v>
      </c>
      <c r="K79" s="18" t="s">
        <v>46</v>
      </c>
      <c r="L79" s="18" t="s">
        <v>6</v>
      </c>
      <c r="M79" s="46"/>
      <c r="N79" s="23"/>
      <c r="O79" s="23"/>
      <c r="P79" s="45"/>
      <c r="Q79" s="23"/>
      <c r="R79" s="23"/>
      <c r="S79" s="45"/>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2">
        <f t="shared" si="5"/>
        <v>77520</v>
      </c>
      <c r="BB79" s="68">
        <f t="shared" si="6"/>
        <v>77520</v>
      </c>
      <c r="BC79" s="43" t="str">
        <f t="shared" si="7"/>
        <v>INR  Seventy Seven Thousand Five Hundred &amp; Twenty  Only</v>
      </c>
      <c r="IE79" s="22"/>
      <c r="IF79" s="22"/>
      <c r="IG79" s="22"/>
      <c r="IH79" s="22"/>
      <c r="II79" s="22"/>
    </row>
    <row r="80" spans="1:243" s="21" customFormat="1" ht="28.5">
      <c r="A80" s="34">
        <v>68</v>
      </c>
      <c r="B80" s="69" t="s">
        <v>121</v>
      </c>
      <c r="C80" s="36" t="s">
        <v>224</v>
      </c>
      <c r="D80" s="72">
        <v>1</v>
      </c>
      <c r="E80" s="73" t="s">
        <v>35</v>
      </c>
      <c r="F80" s="72">
        <v>393300</v>
      </c>
      <c r="G80" s="23"/>
      <c r="H80" s="23"/>
      <c r="I80" s="38" t="s">
        <v>36</v>
      </c>
      <c r="J80" s="17">
        <f t="shared" si="4"/>
        <v>1</v>
      </c>
      <c r="K80" s="18" t="s">
        <v>46</v>
      </c>
      <c r="L80" s="18" t="s">
        <v>6</v>
      </c>
      <c r="M80" s="46"/>
      <c r="N80" s="23"/>
      <c r="O80" s="23"/>
      <c r="P80" s="45"/>
      <c r="Q80" s="23"/>
      <c r="R80" s="23"/>
      <c r="S80" s="45"/>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2">
        <f t="shared" si="5"/>
        <v>393300</v>
      </c>
      <c r="BB80" s="68">
        <f t="shared" si="6"/>
        <v>393300</v>
      </c>
      <c r="BC80" s="43" t="str">
        <f t="shared" si="7"/>
        <v>INR  Three Lakh Ninety Three Thousand Three Hundred    Only</v>
      </c>
      <c r="IE80" s="22"/>
      <c r="IF80" s="22"/>
      <c r="IG80" s="22"/>
      <c r="IH80" s="22"/>
      <c r="II80" s="22"/>
    </row>
    <row r="81" spans="1:243" s="21" customFormat="1" ht="28.5">
      <c r="A81" s="34">
        <v>69</v>
      </c>
      <c r="B81" s="69" t="s">
        <v>122</v>
      </c>
      <c r="C81" s="36" t="s">
        <v>225</v>
      </c>
      <c r="D81" s="72">
        <v>1</v>
      </c>
      <c r="E81" s="73" t="s">
        <v>35</v>
      </c>
      <c r="F81" s="72">
        <v>43320</v>
      </c>
      <c r="G81" s="23"/>
      <c r="H81" s="23"/>
      <c r="I81" s="38" t="s">
        <v>36</v>
      </c>
      <c r="J81" s="17">
        <f t="shared" si="4"/>
        <v>1</v>
      </c>
      <c r="K81" s="18" t="s">
        <v>46</v>
      </c>
      <c r="L81" s="18" t="s">
        <v>6</v>
      </c>
      <c r="M81" s="46"/>
      <c r="N81" s="23"/>
      <c r="O81" s="23"/>
      <c r="P81" s="45"/>
      <c r="Q81" s="23"/>
      <c r="R81" s="23"/>
      <c r="S81" s="45"/>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2">
        <f t="shared" si="5"/>
        <v>43320</v>
      </c>
      <c r="BB81" s="68">
        <f t="shared" si="6"/>
        <v>43320</v>
      </c>
      <c r="BC81" s="43" t="str">
        <f t="shared" si="7"/>
        <v>INR  Forty Three Thousand Three Hundred &amp; Twenty  Only</v>
      </c>
      <c r="IE81" s="22"/>
      <c r="IF81" s="22"/>
      <c r="IG81" s="22"/>
      <c r="IH81" s="22"/>
      <c r="II81" s="22"/>
    </row>
    <row r="82" spans="1:243" s="21" customFormat="1" ht="28.5">
      <c r="A82" s="34">
        <v>70</v>
      </c>
      <c r="B82" s="69" t="s">
        <v>123</v>
      </c>
      <c r="C82" s="36" t="s">
        <v>226</v>
      </c>
      <c r="D82" s="72">
        <v>1</v>
      </c>
      <c r="E82" s="73" t="s">
        <v>35</v>
      </c>
      <c r="F82" s="72">
        <v>34650</v>
      </c>
      <c r="G82" s="23"/>
      <c r="H82" s="23"/>
      <c r="I82" s="38" t="s">
        <v>36</v>
      </c>
      <c r="J82" s="17">
        <f t="shared" si="4"/>
        <v>1</v>
      </c>
      <c r="K82" s="18" t="s">
        <v>46</v>
      </c>
      <c r="L82" s="18" t="s">
        <v>6</v>
      </c>
      <c r="M82" s="46"/>
      <c r="N82" s="23"/>
      <c r="O82" s="23"/>
      <c r="P82" s="45"/>
      <c r="Q82" s="23"/>
      <c r="R82" s="23"/>
      <c r="S82" s="45"/>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2">
        <f t="shared" si="5"/>
        <v>34650</v>
      </c>
      <c r="BB82" s="68">
        <f t="shared" si="6"/>
        <v>34650</v>
      </c>
      <c r="BC82" s="43" t="str">
        <f t="shared" si="7"/>
        <v>INR  Thirty Four Thousand Six Hundred &amp; Fifty  Only</v>
      </c>
      <c r="IE82" s="22"/>
      <c r="IF82" s="22"/>
      <c r="IG82" s="22"/>
      <c r="IH82" s="22"/>
      <c r="II82" s="22"/>
    </row>
    <row r="83" spans="1:243" s="21" customFormat="1" ht="15">
      <c r="A83" s="34">
        <v>71</v>
      </c>
      <c r="B83" s="69" t="s">
        <v>124</v>
      </c>
      <c r="C83" s="36" t="s">
        <v>227</v>
      </c>
      <c r="D83" s="72">
        <v>1</v>
      </c>
      <c r="E83" s="73" t="s">
        <v>35</v>
      </c>
      <c r="F83" s="72">
        <v>12096</v>
      </c>
      <c r="G83" s="23"/>
      <c r="H83" s="23"/>
      <c r="I83" s="38" t="s">
        <v>36</v>
      </c>
      <c r="J83" s="17">
        <f t="shared" si="4"/>
        <v>1</v>
      </c>
      <c r="K83" s="18" t="s">
        <v>46</v>
      </c>
      <c r="L83" s="18" t="s">
        <v>6</v>
      </c>
      <c r="M83" s="46"/>
      <c r="N83" s="23"/>
      <c r="O83" s="23"/>
      <c r="P83" s="45"/>
      <c r="Q83" s="23"/>
      <c r="R83" s="23"/>
      <c r="S83" s="45"/>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2">
        <f t="shared" si="5"/>
        <v>12096</v>
      </c>
      <c r="BB83" s="68">
        <f t="shared" si="6"/>
        <v>12096</v>
      </c>
      <c r="BC83" s="43" t="str">
        <f t="shared" si="7"/>
        <v>INR  Twelve Thousand  &amp;Ninety Six  Only</v>
      </c>
      <c r="IE83" s="22"/>
      <c r="IF83" s="22"/>
      <c r="IG83" s="22"/>
      <c r="IH83" s="22"/>
      <c r="II83" s="22"/>
    </row>
    <row r="84" spans="1:243" s="21" customFormat="1" ht="171">
      <c r="A84" s="34">
        <v>72</v>
      </c>
      <c r="B84" s="71" t="s">
        <v>125</v>
      </c>
      <c r="C84" s="36" t="s">
        <v>228</v>
      </c>
      <c r="D84" s="72">
        <v>112</v>
      </c>
      <c r="E84" s="73" t="s">
        <v>153</v>
      </c>
      <c r="F84" s="72">
        <v>3332.82</v>
      </c>
      <c r="G84" s="23"/>
      <c r="H84" s="23"/>
      <c r="I84" s="38" t="s">
        <v>36</v>
      </c>
      <c r="J84" s="17">
        <f t="shared" si="4"/>
        <v>1</v>
      </c>
      <c r="K84" s="18" t="s">
        <v>46</v>
      </c>
      <c r="L84" s="18" t="s">
        <v>6</v>
      </c>
      <c r="M84" s="46"/>
      <c r="N84" s="23"/>
      <c r="O84" s="23"/>
      <c r="P84" s="45"/>
      <c r="Q84" s="23"/>
      <c r="R84" s="23"/>
      <c r="S84" s="45"/>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2">
        <f t="shared" si="5"/>
        <v>373275.84</v>
      </c>
      <c r="BB84" s="68">
        <f t="shared" si="6"/>
        <v>373275.84</v>
      </c>
      <c r="BC84" s="43" t="str">
        <f t="shared" si="7"/>
        <v>INR  Three Lakh Seventy Three Thousand Two Hundred &amp; Seventy Five  and Paise Eighty Four Only</v>
      </c>
      <c r="IE84" s="22"/>
      <c r="IF84" s="22"/>
      <c r="IG84" s="22"/>
      <c r="IH84" s="22"/>
      <c r="II84" s="22"/>
    </row>
    <row r="85" spans="1:243" s="21" customFormat="1" ht="99.75">
      <c r="A85" s="34">
        <v>73</v>
      </c>
      <c r="B85" s="71" t="s">
        <v>126</v>
      </c>
      <c r="C85" s="36" t="s">
        <v>229</v>
      </c>
      <c r="D85" s="72">
        <v>630</v>
      </c>
      <c r="E85" s="73" t="s">
        <v>155</v>
      </c>
      <c r="F85" s="72">
        <v>79.6</v>
      </c>
      <c r="G85" s="23"/>
      <c r="H85" s="23"/>
      <c r="I85" s="38" t="s">
        <v>36</v>
      </c>
      <c r="J85" s="17">
        <f t="shared" si="4"/>
        <v>1</v>
      </c>
      <c r="K85" s="18" t="s">
        <v>46</v>
      </c>
      <c r="L85" s="18" t="s">
        <v>6</v>
      </c>
      <c r="M85" s="46"/>
      <c r="N85" s="23"/>
      <c r="O85" s="23"/>
      <c r="P85" s="45"/>
      <c r="Q85" s="23"/>
      <c r="R85" s="23"/>
      <c r="S85" s="45"/>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2">
        <f t="shared" si="5"/>
        <v>50148</v>
      </c>
      <c r="BB85" s="68">
        <f t="shared" si="6"/>
        <v>50148</v>
      </c>
      <c r="BC85" s="43" t="str">
        <f t="shared" si="7"/>
        <v>INR  Fifty Thousand One Hundred &amp; Forty Eight  Only</v>
      </c>
      <c r="IE85" s="22"/>
      <c r="IF85" s="22"/>
      <c r="IG85" s="22"/>
      <c r="IH85" s="22"/>
      <c r="II85" s="22"/>
    </row>
    <row r="86" spans="1:243" s="21" customFormat="1" ht="185.25">
      <c r="A86" s="34">
        <v>74</v>
      </c>
      <c r="B86" s="71" t="s">
        <v>127</v>
      </c>
      <c r="C86" s="36" t="s">
        <v>230</v>
      </c>
      <c r="D86" s="72">
        <v>1</v>
      </c>
      <c r="E86" s="73" t="s">
        <v>35</v>
      </c>
      <c r="F86" s="72">
        <v>44963.73</v>
      </c>
      <c r="G86" s="23"/>
      <c r="H86" s="23"/>
      <c r="I86" s="38" t="s">
        <v>36</v>
      </c>
      <c r="J86" s="17">
        <f t="shared" si="4"/>
        <v>1</v>
      </c>
      <c r="K86" s="18" t="s">
        <v>46</v>
      </c>
      <c r="L86" s="18" t="s">
        <v>6</v>
      </c>
      <c r="M86" s="46"/>
      <c r="N86" s="23"/>
      <c r="O86" s="23"/>
      <c r="P86" s="45"/>
      <c r="Q86" s="23"/>
      <c r="R86" s="23"/>
      <c r="S86" s="45"/>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2">
        <f t="shared" si="5"/>
        <v>44963.73</v>
      </c>
      <c r="BB86" s="68">
        <f t="shared" si="6"/>
        <v>44963.73</v>
      </c>
      <c r="BC86" s="43" t="str">
        <f t="shared" si="7"/>
        <v>INR  Forty Four Thousand Nine Hundred &amp; Sixty Three  and Paise Seventy Three Only</v>
      </c>
      <c r="IE86" s="22"/>
      <c r="IF86" s="22"/>
      <c r="IG86" s="22"/>
      <c r="IH86" s="22"/>
      <c r="II86" s="22"/>
    </row>
    <row r="87" spans="1:243" s="21" customFormat="1" ht="171">
      <c r="A87" s="34">
        <v>75</v>
      </c>
      <c r="B87" s="71" t="s">
        <v>128</v>
      </c>
      <c r="C87" s="36" t="s">
        <v>231</v>
      </c>
      <c r="D87" s="72">
        <v>90</v>
      </c>
      <c r="E87" s="73" t="s">
        <v>154</v>
      </c>
      <c r="F87" s="72">
        <v>252</v>
      </c>
      <c r="G87" s="23"/>
      <c r="H87" s="23"/>
      <c r="I87" s="38" t="s">
        <v>36</v>
      </c>
      <c r="J87" s="17">
        <f t="shared" si="4"/>
        <v>1</v>
      </c>
      <c r="K87" s="18" t="s">
        <v>46</v>
      </c>
      <c r="L87" s="18" t="s">
        <v>6</v>
      </c>
      <c r="M87" s="46"/>
      <c r="N87" s="23"/>
      <c r="O87" s="23"/>
      <c r="P87" s="45"/>
      <c r="Q87" s="23"/>
      <c r="R87" s="23"/>
      <c r="S87" s="45"/>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2">
        <f t="shared" si="5"/>
        <v>22680</v>
      </c>
      <c r="BB87" s="68">
        <f t="shared" si="6"/>
        <v>22680</v>
      </c>
      <c r="BC87" s="43" t="str">
        <f t="shared" si="7"/>
        <v>INR  Twenty Two Thousand Six Hundred &amp; Eighty  Only</v>
      </c>
      <c r="IE87" s="22"/>
      <c r="IF87" s="22"/>
      <c r="IG87" s="22"/>
      <c r="IH87" s="22"/>
      <c r="II87" s="22"/>
    </row>
    <row r="88" spans="1:243" s="21" customFormat="1" ht="171">
      <c r="A88" s="34">
        <v>76</v>
      </c>
      <c r="B88" s="71" t="s">
        <v>129</v>
      </c>
      <c r="C88" s="36" t="s">
        <v>232</v>
      </c>
      <c r="D88" s="72">
        <v>3</v>
      </c>
      <c r="E88" s="73" t="s">
        <v>153</v>
      </c>
      <c r="F88" s="72">
        <v>612</v>
      </c>
      <c r="G88" s="23"/>
      <c r="H88" s="23"/>
      <c r="I88" s="38" t="s">
        <v>36</v>
      </c>
      <c r="J88" s="17">
        <f t="shared" si="4"/>
        <v>1</v>
      </c>
      <c r="K88" s="18" t="s">
        <v>46</v>
      </c>
      <c r="L88" s="18" t="s">
        <v>6</v>
      </c>
      <c r="M88" s="46"/>
      <c r="N88" s="23"/>
      <c r="O88" s="23"/>
      <c r="P88" s="45"/>
      <c r="Q88" s="23"/>
      <c r="R88" s="23"/>
      <c r="S88" s="45"/>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2">
        <f t="shared" si="5"/>
        <v>1836</v>
      </c>
      <c r="BB88" s="68">
        <f t="shared" si="6"/>
        <v>1836</v>
      </c>
      <c r="BC88" s="43" t="str">
        <f t="shared" si="7"/>
        <v>INR  One Thousand Eight Hundred &amp; Thirty Six  Only</v>
      </c>
      <c r="IE88" s="22"/>
      <c r="IF88" s="22"/>
      <c r="IG88" s="22"/>
      <c r="IH88" s="22"/>
      <c r="II88" s="22"/>
    </row>
    <row r="89" spans="1:243" s="21" customFormat="1" ht="114">
      <c r="A89" s="34">
        <v>77</v>
      </c>
      <c r="B89" s="71" t="s">
        <v>130</v>
      </c>
      <c r="C89" s="36" t="s">
        <v>233</v>
      </c>
      <c r="D89" s="72">
        <v>499.16</v>
      </c>
      <c r="E89" s="73" t="s">
        <v>151</v>
      </c>
      <c r="F89" s="72">
        <v>150</v>
      </c>
      <c r="G89" s="23"/>
      <c r="H89" s="23"/>
      <c r="I89" s="38" t="s">
        <v>36</v>
      </c>
      <c r="J89" s="17">
        <f t="shared" si="4"/>
        <v>1</v>
      </c>
      <c r="K89" s="18" t="s">
        <v>46</v>
      </c>
      <c r="L89" s="18" t="s">
        <v>6</v>
      </c>
      <c r="M89" s="46"/>
      <c r="N89" s="23"/>
      <c r="O89" s="23"/>
      <c r="P89" s="45"/>
      <c r="Q89" s="23"/>
      <c r="R89" s="23"/>
      <c r="S89" s="45"/>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2">
        <f t="shared" si="5"/>
        <v>74874</v>
      </c>
      <c r="BB89" s="68">
        <f t="shared" si="6"/>
        <v>74874</v>
      </c>
      <c r="BC89" s="43" t="str">
        <f t="shared" si="7"/>
        <v>INR  Seventy Four Thousand Eight Hundred &amp; Seventy Four  Only</v>
      </c>
      <c r="IE89" s="22"/>
      <c r="IF89" s="22"/>
      <c r="IG89" s="22"/>
      <c r="IH89" s="22"/>
      <c r="II89" s="22"/>
    </row>
    <row r="90" spans="1:243" s="21" customFormat="1" ht="99.75">
      <c r="A90" s="34">
        <v>78</v>
      </c>
      <c r="B90" s="71" t="s">
        <v>131</v>
      </c>
      <c r="C90" s="36" t="s">
        <v>234</v>
      </c>
      <c r="D90" s="72">
        <v>499.16</v>
      </c>
      <c r="E90" s="73" t="s">
        <v>151</v>
      </c>
      <c r="F90" s="72">
        <v>5</v>
      </c>
      <c r="G90" s="23"/>
      <c r="H90" s="23"/>
      <c r="I90" s="38" t="s">
        <v>36</v>
      </c>
      <c r="J90" s="17">
        <f t="shared" si="4"/>
        <v>1</v>
      </c>
      <c r="K90" s="18" t="s">
        <v>46</v>
      </c>
      <c r="L90" s="18" t="s">
        <v>6</v>
      </c>
      <c r="M90" s="46"/>
      <c r="N90" s="23"/>
      <c r="O90" s="23"/>
      <c r="P90" s="45"/>
      <c r="Q90" s="23"/>
      <c r="R90" s="23"/>
      <c r="S90" s="45"/>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2">
        <f t="shared" si="5"/>
        <v>2495.8</v>
      </c>
      <c r="BB90" s="68">
        <f t="shared" si="6"/>
        <v>2495.8</v>
      </c>
      <c r="BC90" s="43" t="str">
        <f t="shared" si="7"/>
        <v>INR  Two Thousand Four Hundred &amp; Ninety Five  and Paise Eighty Only</v>
      </c>
      <c r="IE90" s="22"/>
      <c r="IF90" s="22"/>
      <c r="IG90" s="22"/>
      <c r="IH90" s="22"/>
      <c r="II90" s="22"/>
    </row>
    <row r="91" spans="1:243" s="21" customFormat="1" ht="99.75">
      <c r="A91" s="34">
        <v>79</v>
      </c>
      <c r="B91" s="71" t="s">
        <v>132</v>
      </c>
      <c r="C91" s="36" t="s">
        <v>235</v>
      </c>
      <c r="D91" s="72">
        <v>753.5</v>
      </c>
      <c r="E91" s="73" t="s">
        <v>151</v>
      </c>
      <c r="F91" s="72">
        <v>40.57</v>
      </c>
      <c r="G91" s="23"/>
      <c r="H91" s="23"/>
      <c r="I91" s="38" t="s">
        <v>36</v>
      </c>
      <c r="J91" s="17">
        <f t="shared" si="4"/>
        <v>1</v>
      </c>
      <c r="K91" s="18" t="s">
        <v>46</v>
      </c>
      <c r="L91" s="18" t="s">
        <v>6</v>
      </c>
      <c r="M91" s="46"/>
      <c r="N91" s="23"/>
      <c r="O91" s="23"/>
      <c r="P91" s="45"/>
      <c r="Q91" s="23"/>
      <c r="R91" s="23"/>
      <c r="S91" s="45"/>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2">
        <f t="shared" si="5"/>
        <v>30569.5</v>
      </c>
      <c r="BB91" s="68">
        <f t="shared" si="6"/>
        <v>30569.5</v>
      </c>
      <c r="BC91" s="43" t="str">
        <f t="shared" si="7"/>
        <v>INR  Thirty Thousand Five Hundred &amp; Sixty Nine  and Paise Fifty Only</v>
      </c>
      <c r="IE91" s="22"/>
      <c r="IF91" s="22"/>
      <c r="IG91" s="22"/>
      <c r="IH91" s="22"/>
      <c r="II91" s="22"/>
    </row>
    <row r="92" spans="1:243" s="21" customFormat="1" ht="99.75">
      <c r="A92" s="34">
        <v>80</v>
      </c>
      <c r="B92" s="71" t="s">
        <v>133</v>
      </c>
      <c r="C92" s="36" t="s">
        <v>236</v>
      </c>
      <c r="D92" s="72">
        <v>626.2</v>
      </c>
      <c r="E92" s="73" t="s">
        <v>146</v>
      </c>
      <c r="F92" s="72">
        <v>98.04</v>
      </c>
      <c r="G92" s="23"/>
      <c r="H92" s="23"/>
      <c r="I92" s="38" t="s">
        <v>36</v>
      </c>
      <c r="J92" s="17">
        <f t="shared" si="4"/>
        <v>1</v>
      </c>
      <c r="K92" s="18" t="s">
        <v>46</v>
      </c>
      <c r="L92" s="18" t="s">
        <v>6</v>
      </c>
      <c r="M92" s="46"/>
      <c r="N92" s="23"/>
      <c r="O92" s="23"/>
      <c r="P92" s="45"/>
      <c r="Q92" s="23"/>
      <c r="R92" s="23"/>
      <c r="S92" s="45"/>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2">
        <f t="shared" si="5"/>
        <v>61392.65</v>
      </c>
      <c r="BB92" s="68">
        <f t="shared" si="6"/>
        <v>61392.65</v>
      </c>
      <c r="BC92" s="43" t="str">
        <f t="shared" si="7"/>
        <v>INR  Sixty One Thousand Three Hundred &amp; Ninety Two  and Paise Sixty Five Only</v>
      </c>
      <c r="IE92" s="22"/>
      <c r="IF92" s="22"/>
      <c r="IG92" s="22"/>
      <c r="IH92" s="22"/>
      <c r="II92" s="22"/>
    </row>
    <row r="93" spans="1:243" s="21" customFormat="1" ht="99.75">
      <c r="A93" s="34">
        <v>81</v>
      </c>
      <c r="B93" s="71" t="s">
        <v>134</v>
      </c>
      <c r="C93" s="36" t="s">
        <v>237</v>
      </c>
      <c r="D93" s="72">
        <v>130</v>
      </c>
      <c r="E93" s="73" t="s">
        <v>151</v>
      </c>
      <c r="F93" s="72">
        <v>78.49</v>
      </c>
      <c r="G93" s="23"/>
      <c r="H93" s="23"/>
      <c r="I93" s="38" t="s">
        <v>36</v>
      </c>
      <c r="J93" s="17">
        <f t="shared" si="4"/>
        <v>1</v>
      </c>
      <c r="K93" s="18" t="s">
        <v>46</v>
      </c>
      <c r="L93" s="18" t="s">
        <v>6</v>
      </c>
      <c r="M93" s="46"/>
      <c r="N93" s="23"/>
      <c r="O93" s="23"/>
      <c r="P93" s="45"/>
      <c r="Q93" s="23"/>
      <c r="R93" s="23"/>
      <c r="S93" s="45"/>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2">
        <f t="shared" si="5"/>
        <v>10203.7</v>
      </c>
      <c r="BB93" s="68">
        <f t="shared" si="6"/>
        <v>10203.7</v>
      </c>
      <c r="BC93" s="43" t="str">
        <f t="shared" si="7"/>
        <v>INR  Ten Thousand Two Hundred &amp; Three  and Paise Seventy Only</v>
      </c>
      <c r="IE93" s="22"/>
      <c r="IF93" s="22"/>
      <c r="IG93" s="22"/>
      <c r="IH93" s="22"/>
      <c r="II93" s="22"/>
    </row>
    <row r="94" spans="1:243" s="21" customFormat="1" ht="114">
      <c r="A94" s="34">
        <v>82</v>
      </c>
      <c r="B94" s="71" t="s">
        <v>135</v>
      </c>
      <c r="C94" s="36" t="s">
        <v>238</v>
      </c>
      <c r="D94" s="72">
        <v>90</v>
      </c>
      <c r="E94" s="73" t="s">
        <v>151</v>
      </c>
      <c r="F94" s="72">
        <v>120.59</v>
      </c>
      <c r="G94" s="23"/>
      <c r="H94" s="23"/>
      <c r="I94" s="38" t="s">
        <v>36</v>
      </c>
      <c r="J94" s="17">
        <f t="shared" si="4"/>
        <v>1</v>
      </c>
      <c r="K94" s="18" t="s">
        <v>46</v>
      </c>
      <c r="L94" s="18" t="s">
        <v>6</v>
      </c>
      <c r="M94" s="46"/>
      <c r="N94" s="23"/>
      <c r="O94" s="23"/>
      <c r="P94" s="45"/>
      <c r="Q94" s="23"/>
      <c r="R94" s="23"/>
      <c r="S94" s="45"/>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2">
        <f t="shared" si="5"/>
        <v>10853.1</v>
      </c>
      <c r="BB94" s="68">
        <f t="shared" si="6"/>
        <v>10853.1</v>
      </c>
      <c r="BC94" s="43" t="str">
        <f t="shared" si="7"/>
        <v>INR  Ten Thousand Eight Hundred &amp; Fifty Three  and Paise Ten Only</v>
      </c>
      <c r="IE94" s="22"/>
      <c r="IF94" s="22"/>
      <c r="IG94" s="22"/>
      <c r="IH94" s="22"/>
      <c r="II94" s="22"/>
    </row>
    <row r="95" spans="1:243" s="21" customFormat="1" ht="114">
      <c r="A95" s="34">
        <v>83</v>
      </c>
      <c r="B95" s="71" t="s">
        <v>136</v>
      </c>
      <c r="C95" s="36" t="s">
        <v>239</v>
      </c>
      <c r="D95" s="72">
        <v>41.37</v>
      </c>
      <c r="E95" s="73" t="s">
        <v>151</v>
      </c>
      <c r="F95" s="72">
        <v>1484.3</v>
      </c>
      <c r="G95" s="23"/>
      <c r="H95" s="23"/>
      <c r="I95" s="38" t="s">
        <v>36</v>
      </c>
      <c r="J95" s="17">
        <f t="shared" si="4"/>
        <v>1</v>
      </c>
      <c r="K95" s="18" t="s">
        <v>46</v>
      </c>
      <c r="L95" s="18" t="s">
        <v>6</v>
      </c>
      <c r="M95" s="46"/>
      <c r="N95" s="23"/>
      <c r="O95" s="23"/>
      <c r="P95" s="45"/>
      <c r="Q95" s="23"/>
      <c r="R95" s="23"/>
      <c r="S95" s="45"/>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2">
        <f t="shared" si="5"/>
        <v>61405.49</v>
      </c>
      <c r="BB95" s="68">
        <f t="shared" si="6"/>
        <v>61405.49</v>
      </c>
      <c r="BC95" s="43" t="str">
        <f t="shared" si="7"/>
        <v>INR  Sixty One Thousand Four Hundred &amp; Five  and Paise Forty Nine Only</v>
      </c>
      <c r="IE95" s="22"/>
      <c r="IF95" s="22"/>
      <c r="IG95" s="22"/>
      <c r="IH95" s="22"/>
      <c r="II95" s="22"/>
    </row>
    <row r="96" spans="1:243" s="21" customFormat="1" ht="270.75">
      <c r="A96" s="34">
        <v>84</v>
      </c>
      <c r="B96" s="71" t="s">
        <v>137</v>
      </c>
      <c r="C96" s="36" t="s">
        <v>240</v>
      </c>
      <c r="D96" s="72">
        <v>1</v>
      </c>
      <c r="E96" s="73" t="s">
        <v>150</v>
      </c>
      <c r="F96" s="72">
        <v>700000</v>
      </c>
      <c r="G96" s="23"/>
      <c r="H96" s="23"/>
      <c r="I96" s="38" t="s">
        <v>36</v>
      </c>
      <c r="J96" s="17">
        <f t="shared" si="4"/>
        <v>1</v>
      </c>
      <c r="K96" s="18" t="s">
        <v>46</v>
      </c>
      <c r="L96" s="18" t="s">
        <v>6</v>
      </c>
      <c r="M96" s="46"/>
      <c r="N96" s="23"/>
      <c r="O96" s="23"/>
      <c r="P96" s="45"/>
      <c r="Q96" s="23"/>
      <c r="R96" s="23"/>
      <c r="S96" s="45"/>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62">
        <f t="shared" si="5"/>
        <v>700000</v>
      </c>
      <c r="BB96" s="68">
        <f t="shared" si="6"/>
        <v>700000</v>
      </c>
      <c r="BC96" s="43" t="str">
        <f t="shared" si="7"/>
        <v>INR  Seven Lakh    Only</v>
      </c>
      <c r="IE96" s="22"/>
      <c r="IF96" s="22"/>
      <c r="IG96" s="22"/>
      <c r="IH96" s="22"/>
      <c r="II96" s="22"/>
    </row>
    <row r="97" spans="1:243" s="21" customFormat="1" ht="228">
      <c r="A97" s="34">
        <v>85</v>
      </c>
      <c r="B97" s="71" t="s">
        <v>138</v>
      </c>
      <c r="C97" s="36" t="s">
        <v>241</v>
      </c>
      <c r="D97" s="72">
        <v>39</v>
      </c>
      <c r="E97" s="73" t="s">
        <v>151</v>
      </c>
      <c r="F97" s="72">
        <v>1097</v>
      </c>
      <c r="G97" s="23"/>
      <c r="H97" s="23"/>
      <c r="I97" s="38" t="s">
        <v>36</v>
      </c>
      <c r="J97" s="17">
        <f t="shared" si="4"/>
        <v>1</v>
      </c>
      <c r="K97" s="18" t="s">
        <v>46</v>
      </c>
      <c r="L97" s="18" t="s">
        <v>6</v>
      </c>
      <c r="M97" s="46"/>
      <c r="N97" s="23"/>
      <c r="O97" s="23"/>
      <c r="P97" s="45"/>
      <c r="Q97" s="23"/>
      <c r="R97" s="23"/>
      <c r="S97" s="45"/>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62">
        <f t="shared" si="5"/>
        <v>42783</v>
      </c>
      <c r="BB97" s="68">
        <f t="shared" si="6"/>
        <v>42783</v>
      </c>
      <c r="BC97" s="43" t="str">
        <f t="shared" si="7"/>
        <v>INR  Forty Two Thousand Seven Hundred &amp; Eighty Three  Only</v>
      </c>
      <c r="IE97" s="22"/>
      <c r="IF97" s="22"/>
      <c r="IG97" s="22"/>
      <c r="IH97" s="22"/>
      <c r="II97" s="22"/>
    </row>
    <row r="98" spans="1:243" s="21" customFormat="1" ht="142.5">
      <c r="A98" s="34">
        <v>86</v>
      </c>
      <c r="B98" s="71" t="s">
        <v>139</v>
      </c>
      <c r="C98" s="36" t="s">
        <v>242</v>
      </c>
      <c r="D98" s="72">
        <v>49.92</v>
      </c>
      <c r="E98" s="73" t="s">
        <v>148</v>
      </c>
      <c r="F98" s="72">
        <v>150.53</v>
      </c>
      <c r="G98" s="23"/>
      <c r="H98" s="23"/>
      <c r="I98" s="38" t="s">
        <v>36</v>
      </c>
      <c r="J98" s="17">
        <f t="shared" si="4"/>
        <v>1</v>
      </c>
      <c r="K98" s="18" t="s">
        <v>46</v>
      </c>
      <c r="L98" s="18" t="s">
        <v>6</v>
      </c>
      <c r="M98" s="46"/>
      <c r="N98" s="23"/>
      <c r="O98" s="23"/>
      <c r="P98" s="45"/>
      <c r="Q98" s="23"/>
      <c r="R98" s="23"/>
      <c r="S98" s="45"/>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2">
        <f t="shared" si="5"/>
        <v>7514.46</v>
      </c>
      <c r="BB98" s="68">
        <f t="shared" si="6"/>
        <v>7514.46</v>
      </c>
      <c r="BC98" s="43" t="str">
        <f t="shared" si="7"/>
        <v>INR  Seven Thousand Five Hundred &amp; Fourteen  and Paise Forty Six Only</v>
      </c>
      <c r="IE98" s="22"/>
      <c r="IF98" s="22"/>
      <c r="IG98" s="22"/>
      <c r="IH98" s="22"/>
      <c r="II98" s="22"/>
    </row>
    <row r="99" spans="1:243" s="21" customFormat="1" ht="128.25">
      <c r="A99" s="34">
        <v>87</v>
      </c>
      <c r="B99" s="71" t="s">
        <v>140</v>
      </c>
      <c r="C99" s="36" t="s">
        <v>243</v>
      </c>
      <c r="D99" s="72">
        <v>12.43</v>
      </c>
      <c r="E99" s="73" t="s">
        <v>148</v>
      </c>
      <c r="F99" s="72">
        <v>694</v>
      </c>
      <c r="G99" s="23"/>
      <c r="H99" s="23"/>
      <c r="I99" s="38" t="s">
        <v>36</v>
      </c>
      <c r="J99" s="17">
        <f t="shared" si="4"/>
        <v>1</v>
      </c>
      <c r="K99" s="18" t="s">
        <v>46</v>
      </c>
      <c r="L99" s="18" t="s">
        <v>6</v>
      </c>
      <c r="M99" s="46"/>
      <c r="N99" s="23"/>
      <c r="O99" s="23"/>
      <c r="P99" s="45"/>
      <c r="Q99" s="23"/>
      <c r="R99" s="23"/>
      <c r="S99" s="45"/>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2">
        <f t="shared" si="5"/>
        <v>8626.42</v>
      </c>
      <c r="BB99" s="68">
        <f t="shared" si="6"/>
        <v>8626.42</v>
      </c>
      <c r="BC99" s="43" t="str">
        <f t="shared" si="7"/>
        <v>INR  Eight Thousand Six Hundred &amp; Twenty Six  and Paise Forty Two Only</v>
      </c>
      <c r="IE99" s="22"/>
      <c r="IF99" s="22"/>
      <c r="IG99" s="22"/>
      <c r="IH99" s="22"/>
      <c r="II99" s="22"/>
    </row>
    <row r="100" spans="1:243" s="21" customFormat="1" ht="114">
      <c r="A100" s="34">
        <v>88</v>
      </c>
      <c r="B100" s="71" t="s">
        <v>141</v>
      </c>
      <c r="C100" s="36" t="s">
        <v>244</v>
      </c>
      <c r="D100" s="72">
        <v>24.19</v>
      </c>
      <c r="E100" s="73" t="s">
        <v>148</v>
      </c>
      <c r="F100" s="72">
        <v>52</v>
      </c>
      <c r="G100" s="23"/>
      <c r="H100" s="23"/>
      <c r="I100" s="38" t="s">
        <v>36</v>
      </c>
      <c r="J100" s="17">
        <f t="shared" si="4"/>
        <v>1</v>
      </c>
      <c r="K100" s="18" t="s">
        <v>46</v>
      </c>
      <c r="L100" s="18" t="s">
        <v>6</v>
      </c>
      <c r="M100" s="46"/>
      <c r="N100" s="23"/>
      <c r="O100" s="23"/>
      <c r="P100" s="45"/>
      <c r="Q100" s="23"/>
      <c r="R100" s="23"/>
      <c r="S100" s="45"/>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2">
        <f t="shared" si="5"/>
        <v>1257.88</v>
      </c>
      <c r="BB100" s="68">
        <f t="shared" si="6"/>
        <v>1257.88</v>
      </c>
      <c r="BC100" s="43" t="str">
        <f t="shared" si="7"/>
        <v>INR  One Thousand Two Hundred &amp; Fifty Seven  and Paise Eighty Eight Only</v>
      </c>
      <c r="IE100" s="22"/>
      <c r="IF100" s="22"/>
      <c r="IG100" s="22"/>
      <c r="IH100" s="22"/>
      <c r="II100" s="22"/>
    </row>
    <row r="101" spans="1:243" s="21" customFormat="1" ht="114">
      <c r="A101" s="34">
        <v>89</v>
      </c>
      <c r="B101" s="71" t="s">
        <v>142</v>
      </c>
      <c r="C101" s="36" t="s">
        <v>245</v>
      </c>
      <c r="D101" s="72">
        <v>15</v>
      </c>
      <c r="E101" s="73" t="s">
        <v>150</v>
      </c>
      <c r="F101" s="72">
        <v>1500</v>
      </c>
      <c r="G101" s="23"/>
      <c r="H101" s="23"/>
      <c r="I101" s="38" t="s">
        <v>36</v>
      </c>
      <c r="J101" s="17">
        <f t="shared" si="4"/>
        <v>1</v>
      </c>
      <c r="K101" s="18" t="s">
        <v>46</v>
      </c>
      <c r="L101" s="18" t="s">
        <v>6</v>
      </c>
      <c r="M101" s="46"/>
      <c r="N101" s="23"/>
      <c r="O101" s="23"/>
      <c r="P101" s="45"/>
      <c r="Q101" s="23"/>
      <c r="R101" s="23"/>
      <c r="S101" s="45"/>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62">
        <f t="shared" si="5"/>
        <v>22500</v>
      </c>
      <c r="BB101" s="68">
        <f t="shared" si="6"/>
        <v>22500</v>
      </c>
      <c r="BC101" s="43" t="str">
        <f t="shared" si="7"/>
        <v>INR  Twenty Two Thousand Five Hundred    Only</v>
      </c>
      <c r="IE101" s="22"/>
      <c r="IF101" s="22"/>
      <c r="IG101" s="22"/>
      <c r="IH101" s="22"/>
      <c r="II101" s="22"/>
    </row>
    <row r="102" spans="1:243" s="21" customFormat="1" ht="142.5">
      <c r="A102" s="34">
        <v>90</v>
      </c>
      <c r="B102" s="71" t="s">
        <v>143</v>
      </c>
      <c r="C102" s="36" t="s">
        <v>246</v>
      </c>
      <c r="D102" s="72">
        <v>68</v>
      </c>
      <c r="E102" s="73" t="s">
        <v>150</v>
      </c>
      <c r="F102" s="72">
        <v>70</v>
      </c>
      <c r="G102" s="23"/>
      <c r="H102" s="23"/>
      <c r="I102" s="38" t="s">
        <v>36</v>
      </c>
      <c r="J102" s="17">
        <f t="shared" si="4"/>
        <v>1</v>
      </c>
      <c r="K102" s="18" t="s">
        <v>46</v>
      </c>
      <c r="L102" s="18" t="s">
        <v>6</v>
      </c>
      <c r="M102" s="46"/>
      <c r="N102" s="23"/>
      <c r="O102" s="23"/>
      <c r="P102" s="45"/>
      <c r="Q102" s="23"/>
      <c r="R102" s="23"/>
      <c r="S102" s="45"/>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62">
        <f t="shared" si="5"/>
        <v>4760</v>
      </c>
      <c r="BB102" s="68">
        <f t="shared" si="6"/>
        <v>4760</v>
      </c>
      <c r="BC102" s="43" t="str">
        <f t="shared" si="7"/>
        <v>INR  Four Thousand Seven Hundred &amp; Sixty  Only</v>
      </c>
      <c r="IE102" s="22"/>
      <c r="IF102" s="22"/>
      <c r="IG102" s="22"/>
      <c r="IH102" s="22"/>
      <c r="II102" s="22"/>
    </row>
    <row r="103" spans="1:243" s="21" customFormat="1" ht="99.75">
      <c r="A103" s="34">
        <v>91</v>
      </c>
      <c r="B103" s="71" t="s">
        <v>144</v>
      </c>
      <c r="C103" s="36" t="s">
        <v>247</v>
      </c>
      <c r="D103" s="72">
        <v>1</v>
      </c>
      <c r="E103" s="73" t="s">
        <v>150</v>
      </c>
      <c r="F103" s="72">
        <v>29925</v>
      </c>
      <c r="G103" s="23"/>
      <c r="H103" s="23"/>
      <c r="I103" s="38" t="s">
        <v>36</v>
      </c>
      <c r="J103" s="17">
        <f t="shared" si="4"/>
        <v>1</v>
      </c>
      <c r="K103" s="18" t="s">
        <v>46</v>
      </c>
      <c r="L103" s="18" t="s">
        <v>6</v>
      </c>
      <c r="M103" s="46"/>
      <c r="N103" s="23"/>
      <c r="O103" s="23"/>
      <c r="P103" s="45"/>
      <c r="Q103" s="23"/>
      <c r="R103" s="23"/>
      <c r="S103" s="45"/>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62">
        <f t="shared" si="5"/>
        <v>29925</v>
      </c>
      <c r="BB103" s="68">
        <f t="shared" si="6"/>
        <v>29925</v>
      </c>
      <c r="BC103" s="43" t="str">
        <f t="shared" si="7"/>
        <v>INR  Twenty Nine Thousand Nine Hundred &amp; Twenty Five  Only</v>
      </c>
      <c r="IE103" s="22"/>
      <c r="IF103" s="22"/>
      <c r="IG103" s="22"/>
      <c r="IH103" s="22"/>
      <c r="II103" s="22"/>
    </row>
    <row r="104" spans="1:243" s="21" customFormat="1" ht="48.75" customHeight="1">
      <c r="A104" s="48" t="s">
        <v>44</v>
      </c>
      <c r="B104" s="49"/>
      <c r="C104" s="50"/>
      <c r="D104" s="51"/>
      <c r="E104" s="51"/>
      <c r="F104" s="51"/>
      <c r="G104" s="51"/>
      <c r="H104" s="52"/>
      <c r="I104" s="52"/>
      <c r="J104" s="52"/>
      <c r="K104" s="52"/>
      <c r="L104" s="53"/>
      <c r="BA104" s="63">
        <f>SUM(BA13:BA103)</f>
        <v>9896561.38</v>
      </c>
      <c r="BB104" s="67">
        <f>SUM(BB13:BB103)</f>
        <v>9896561.38</v>
      </c>
      <c r="BC104" s="43" t="str">
        <f>SpellNumber($E$2,BB104)</f>
        <v>INR  Ninety Eight Lakh Ninety Six Thousand Five Hundred &amp; Sixty One  and Paise Thirty Eight Only</v>
      </c>
      <c r="IE104" s="22">
        <v>4</v>
      </c>
      <c r="IF104" s="22" t="s">
        <v>38</v>
      </c>
      <c r="IG104" s="22" t="s">
        <v>43</v>
      </c>
      <c r="IH104" s="22">
        <v>10</v>
      </c>
      <c r="II104" s="22" t="s">
        <v>35</v>
      </c>
    </row>
    <row r="105" spans="1:243" s="26" customFormat="1" ht="44.25" customHeight="1">
      <c r="A105" s="49" t="s">
        <v>48</v>
      </c>
      <c r="B105" s="54"/>
      <c r="C105" s="24"/>
      <c r="D105" s="55"/>
      <c r="E105" s="56" t="s">
        <v>51</v>
      </c>
      <c r="F105" s="65"/>
      <c r="G105" s="57"/>
      <c r="H105" s="25"/>
      <c r="I105" s="25"/>
      <c r="J105" s="25"/>
      <c r="K105" s="58"/>
      <c r="L105" s="59"/>
      <c r="M105" s="60"/>
      <c r="O105" s="21"/>
      <c r="P105" s="21"/>
      <c r="Q105" s="21"/>
      <c r="R105" s="21"/>
      <c r="S105" s="21"/>
      <c r="BA105" s="64">
        <f>IF(ISBLANK(F105),0,IF(E105="Excess (+)",ROUND(BA104+(BA104*F105),2),IF(E105="Less (-)",ROUND(BA104+(BA104*F105*(-1)),2),IF(E105="At Par",BA104,0))))</f>
        <v>0</v>
      </c>
      <c r="BB105" s="66">
        <f>ROUND(BA105,0)</f>
        <v>0</v>
      </c>
      <c r="BC105" s="43" t="str">
        <f>SpellNumber($E$2,BA105)</f>
        <v>INR Zero Only</v>
      </c>
      <c r="IE105" s="27"/>
      <c r="IF105" s="27"/>
      <c r="IG105" s="27"/>
      <c r="IH105" s="27"/>
      <c r="II105" s="27"/>
    </row>
    <row r="106" spans="1:243" s="26" customFormat="1" ht="47.25" customHeight="1">
      <c r="A106" s="48" t="s">
        <v>47</v>
      </c>
      <c r="B106" s="48"/>
      <c r="C106" s="86" t="str">
        <f>SpellNumber($E$2,BA105)</f>
        <v>INR Zero Only</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8"/>
      <c r="IE106" s="27"/>
      <c r="IF106" s="27"/>
      <c r="IG106" s="27"/>
      <c r="IH106" s="27"/>
      <c r="II106" s="27"/>
    </row>
    <row r="107" spans="3:243" s="12" customFormat="1" ht="15">
      <c r="C107" s="28"/>
      <c r="D107" s="28"/>
      <c r="E107" s="28"/>
      <c r="F107" s="28"/>
      <c r="G107" s="28"/>
      <c r="H107" s="28"/>
      <c r="I107" s="28"/>
      <c r="J107" s="28"/>
      <c r="K107" s="28"/>
      <c r="L107" s="28"/>
      <c r="M107" s="28"/>
      <c r="O107" s="28"/>
      <c r="BA107" s="28"/>
      <c r="BC107" s="28"/>
      <c r="IE107" s="13"/>
      <c r="IF107" s="13"/>
      <c r="IG107" s="13"/>
      <c r="IH107" s="13"/>
      <c r="II107" s="13"/>
    </row>
  </sheetData>
  <sheetProtection password="CC75" sheet="1" selectLockedCells="1"/>
  <mergeCells count="8">
    <mergeCell ref="A9:BC9"/>
    <mergeCell ref="C106:BC10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5">
      <formula1>0</formula1>
      <formula2>IF(E105&lt;&gt;"Select",99.9,0)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allowBlank="1" showInputMessage="1" showErrorMessage="1" sqref="E105">
      <formula1>"Select, Excess (+), Less (-)"</formula1>
    </dataValidation>
    <dataValidation type="list" allowBlank="1" showInputMessage="1" showErrorMessage="1" sqref="L96 L97 L98 L99 L100 L101 L1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10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03 F13:F103">
      <formula1>0</formula1>
      <formula2>999999999999999</formula2>
    </dataValidation>
    <dataValidation allowBlank="1" showInputMessage="1" showErrorMessage="1" promptTitle="Units" prompt="Please enter Units in text" sqref="E13:E103"/>
    <dataValidation type="decimal" allowBlank="1" showInputMessage="1" showErrorMessage="1" promptTitle="Rate Entry" prompt="Please enter the Basic Price in Rupees for this item. " errorTitle="Invaid Entry" error="Only Numeric Values are allowed. " sqref="G13:H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3">
      <formula1>0</formula1>
      <formula2>999999999999999</formula2>
    </dataValidation>
    <dataValidation allowBlank="1" showInputMessage="1" showErrorMessage="1" promptTitle="Itemcode/Make" prompt="Please enter text" sqref="C13:C103"/>
    <dataValidation type="decimal" allowBlank="1" showInputMessage="1" showErrorMessage="1" errorTitle="Invalid Entry" error="Only Numeric Values are allowed. " sqref="A13:A103">
      <formula1>0</formula1>
      <formula2>999999999999999</formula2>
    </dataValidation>
    <dataValidation type="list" showInputMessage="1" showErrorMessage="1" sqref="I13:I103">
      <formula1>"Excess(+), Less(-)"</formula1>
    </dataValidation>
    <dataValidation allowBlank="1" showInputMessage="1" showErrorMessage="1" promptTitle="Addition / Deduction" prompt="Please Choose the correct One" sqref="J13:J103"/>
    <dataValidation type="list" allowBlank="1" showInputMessage="1" showErrorMessage="1" sqref="C2">
      <formula1>"Normal, SingleWindow, Alternate"</formula1>
    </dataValidation>
    <dataValidation type="list" allowBlank="1" showInputMessage="1" showErrorMessage="1" sqref="K13:K10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yogita</cp:lastModifiedBy>
  <cp:lastPrinted>2015-01-07T05:41:29Z</cp:lastPrinted>
  <dcterms:created xsi:type="dcterms:W3CDTF">2009-01-30T06:42:42Z</dcterms:created>
  <dcterms:modified xsi:type="dcterms:W3CDTF">2017-12-13T04:48:13Z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