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workbookProtection workbookAlgorithmName="SHA-512" workbookHashValue="gxbPg6INUFp1zsF+apjzI0FLWYYdOtr7XwduBvOeICJcddpt/sFoEMLwkp9APMr+QQ8q4YV1qZjd4pDpfY+l8A==" workbookSaltValue="d7unXjvbei0ah8BOJbDpyQ==" workbookSpinCount="100000" lockStructure="1"/>
  <bookViews>
    <workbookView xWindow="0" yWindow="0" windowWidth="15345" windowHeight="4545" firstSheet="2" activeTab="2"/>
  </bookViews>
  <sheets>
    <sheet name="Total junction summary" sheetId="8" state="hidden" r:id="rId1"/>
    <sheet name="All 131  Surveillance junction" sheetId="1" state="hidden" r:id="rId2"/>
    <sheet name="BANDWIDTH_SUMMARY" sheetId="16" r:id="rId3"/>
    <sheet name="JUNCTIONS" sheetId="2" r:id="rId4"/>
    <sheet name="GVSCCL-PAS FINAL LIST" sheetId="12" state="hidden" r:id="rId5"/>
    <sheet name="Sheet2" sheetId="20" state="hidden" r:id="rId6"/>
    <sheet name="BUSTOPS" sheetId="18" r:id="rId7"/>
    <sheet name="BUS TERMINALS" sheetId="19" r:id="rId8"/>
    <sheet name="SMARTPOLES" sheetId="10" r:id="rId9"/>
    <sheet name="EXISTING CAMERAS" sheetId="17" r:id="rId10"/>
    <sheet name="GVSCCL-ECB FINAL LIST" sheetId="13" state="hidden" r:id="rId11"/>
    <sheet name="Sheet1" sheetId="15" state="hidden" r:id="rId12"/>
    <sheet name="GVSCCL-VMB FINAL LIST" sheetId="14" r:id="rId13"/>
    <sheet name="Existing camera junction" sheetId="3" state="hidden" r:id="rId14"/>
    <sheet name="Unidentified Junction" sheetId="4" state="hidden" r:id="rId15"/>
    <sheet name="RLVD" sheetId="7" state="hidden" r:id="rId16"/>
    <sheet name="Environmental sensor  junction" sheetId="9" state="hidden" r:id="rId17"/>
  </sheets>
  <externalReferences>
    <externalReference r:id="rId18"/>
  </externalReferences>
  <definedNames>
    <definedName name="_xlnm._FilterDatabase" localSheetId="1" hidden="1">'All 131  Surveillance junction'!$A$3:$K$136</definedName>
    <definedName name="_xlnm._FilterDatabase" localSheetId="13" hidden="1">'Existing camera junction'!$A$4:$J$65</definedName>
    <definedName name="_xlnm._FilterDatabase" localSheetId="10" hidden="1">'GVSCCL-ECB FINAL LIST'!$H$1:$H$84</definedName>
    <definedName name="_xlnm._FilterDatabase" localSheetId="4" hidden="1">'GVSCCL-PAS FINAL LIST'!$I$1:$I$56</definedName>
    <definedName name="_xlnm._FilterDatabase" localSheetId="12" hidden="1">'GVSCCL-VMB FINAL LIST'!$A$4:$F$15</definedName>
    <definedName name="_xlnm._FilterDatabase" localSheetId="3" hidden="1">JUNCTIONS!$Q$1:$Q$120</definedName>
    <definedName name="_xlnm._FilterDatabase" localSheetId="11" hidden="1">Sheet1!$J$1:$M$26</definedName>
    <definedName name="_xlnm._FilterDatabase" localSheetId="5" hidden="1">Sheet2!$H$1:$H$26</definedName>
    <definedName name="_xlnm._FilterDatabase" localSheetId="8" hidden="1">SMARTPOLES!$A$4:$F$56</definedName>
    <definedName name="_xlnm.Print_Area" localSheetId="1">'All 131  Surveillance junction'!$A$1:$K$136</definedName>
    <definedName name="_xlnm.Print_Area" localSheetId="2">BANDWIDTH_SUMMARY!$A$1:$I$27</definedName>
    <definedName name="_xlnm.Print_Area" localSheetId="13">'Existing camera junction'!$A$1:$I$65</definedName>
    <definedName name="_xlnm.Print_Area" localSheetId="10">'GVSCCL-ECB FINAL LIST'!$A$1:$D$55</definedName>
    <definedName name="_xlnm.Print_Area" localSheetId="4">'GVSCCL-PAS FINAL LIST'!$A$1:$D$55</definedName>
    <definedName name="_xlnm.Print_Area" localSheetId="12">'GVSCCL-VMB FINAL LIST'!$A$1:$F$15</definedName>
    <definedName name="_xlnm.Print_Area" localSheetId="3">JUNCTIONS!$A$1:$J$86</definedName>
    <definedName name="_xlnm.Print_Area" localSheetId="8">SMARTPOLES!$A$1:$F$56</definedName>
    <definedName name="_xlnm.Print_Titles" localSheetId="1">'All 131  Surveillance junction'!$1:$3</definedName>
    <definedName name="_xlnm.Print_Titles" localSheetId="10">'GVSCCL-ECB FINAL LIST'!$1:$4</definedName>
    <definedName name="_xlnm.Print_Titles" localSheetId="4">'GVSCCL-PAS FINAL LIST'!$1:$4</definedName>
    <definedName name="_xlnm.Print_Titles" localSheetId="3">JUNCTIONS!$1:$4</definedName>
    <definedName name="_xlnm.Print_Titles" localSheetId="8">SMARTPOLES!$1:$4</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T120" i="2" l="1"/>
  <c r="T121" i="2"/>
  <c r="T122" i="2"/>
  <c r="T123" i="2"/>
  <c r="T124" i="2"/>
  <c r="R120" i="2"/>
  <c r="S120" i="2"/>
  <c r="R121" i="2"/>
  <c r="S121" i="2"/>
  <c r="R122" i="2"/>
  <c r="S122" i="2"/>
  <c r="R123" i="2"/>
  <c r="S123" i="2"/>
  <c r="R124" i="2"/>
  <c r="S124" i="2"/>
  <c r="I6" i="10"/>
  <c r="I7" i="10"/>
  <c r="I8" i="10"/>
  <c r="I9" i="10"/>
  <c r="I10" i="10"/>
  <c r="I11" i="10"/>
  <c r="I12" i="10"/>
  <c r="I13" i="10"/>
  <c r="I14" i="10"/>
  <c r="I15" i="10"/>
  <c r="I16" i="10"/>
  <c r="I17" i="10"/>
  <c r="I18" i="10"/>
  <c r="I19" i="10"/>
  <c r="I20" i="10"/>
  <c r="I21" i="10"/>
  <c r="I22" i="10"/>
  <c r="I23" i="10"/>
  <c r="I24" i="10"/>
  <c r="I25" i="10"/>
  <c r="I26" i="10"/>
  <c r="I27" i="10"/>
  <c r="I28" i="10"/>
  <c r="R19" i="2"/>
  <c r="R62" i="2"/>
  <c r="R71" i="2"/>
  <c r="R84" i="2"/>
  <c r="R87" i="2"/>
  <c r="R88" i="2"/>
  <c r="R89" i="2"/>
  <c r="R90" i="2"/>
  <c r="R91" i="2"/>
  <c r="R92" i="2"/>
  <c r="R93" i="2"/>
  <c r="R94" i="2"/>
  <c r="R95" i="2"/>
  <c r="R96" i="2"/>
  <c r="R97" i="2"/>
  <c r="R98" i="2"/>
  <c r="R99" i="2"/>
  <c r="R100" i="2"/>
  <c r="R101" i="2"/>
  <c r="R102" i="2"/>
  <c r="R103" i="2"/>
  <c r="R104" i="2"/>
  <c r="R105" i="2"/>
  <c r="R106" i="2"/>
  <c r="R107" i="2"/>
  <c r="R108" i="2"/>
  <c r="R109" i="2"/>
  <c r="R110" i="2"/>
  <c r="R111" i="2"/>
  <c r="R112" i="2"/>
  <c r="R113" i="2"/>
  <c r="R114" i="2"/>
  <c r="R115" i="2"/>
  <c r="R116" i="2"/>
  <c r="R117" i="2"/>
  <c r="R118" i="2"/>
  <c r="R119" i="2"/>
  <c r="T107" i="2"/>
  <c r="T108" i="2"/>
  <c r="T109" i="2"/>
  <c r="T110" i="2"/>
  <c r="T111" i="2"/>
  <c r="T112" i="2"/>
  <c r="T113" i="2"/>
  <c r="T114" i="2"/>
  <c r="T115" i="2"/>
  <c r="T116" i="2"/>
  <c r="T117" i="2"/>
  <c r="T118" i="2"/>
  <c r="T119" i="2"/>
  <c r="S107" i="2"/>
  <c r="S108" i="2"/>
  <c r="S109" i="2"/>
  <c r="S110" i="2"/>
  <c r="S111" i="2"/>
  <c r="S112" i="2"/>
  <c r="S113" i="2"/>
  <c r="S114" i="2"/>
  <c r="S115" i="2"/>
  <c r="S116" i="2"/>
  <c r="S117" i="2"/>
  <c r="S118" i="2"/>
  <c r="S119" i="2"/>
  <c r="D27" i="18"/>
  <c r="E27" i="18"/>
  <c r="D28" i="18"/>
  <c r="E28" i="18"/>
  <c r="D29" i="18"/>
  <c r="E29" i="18"/>
  <c r="D30" i="18"/>
  <c r="E30" i="18"/>
  <c r="D31" i="18"/>
  <c r="E31" i="18"/>
  <c r="N7" i="2"/>
  <c r="O7" i="2"/>
  <c r="N8" i="2"/>
  <c r="O8" i="2"/>
  <c r="N9" i="2"/>
  <c r="O9" i="2"/>
  <c r="N10" i="2"/>
  <c r="O10" i="2"/>
  <c r="N11" i="2"/>
  <c r="O11" i="2"/>
  <c r="N12" i="2"/>
  <c r="O12" i="2"/>
  <c r="N13" i="2"/>
  <c r="O13" i="2"/>
  <c r="N14" i="2"/>
  <c r="O14" i="2"/>
  <c r="N15" i="2"/>
  <c r="O15" i="2"/>
  <c r="N16" i="2"/>
  <c r="O16" i="2"/>
  <c r="N17" i="2"/>
  <c r="O17" i="2"/>
  <c r="N18" i="2"/>
  <c r="O18" i="2"/>
  <c r="N19" i="2"/>
  <c r="O19" i="2"/>
  <c r="N20" i="2"/>
  <c r="O20" i="2"/>
  <c r="N21" i="2"/>
  <c r="O21" i="2"/>
  <c r="N22" i="2"/>
  <c r="O22" i="2"/>
  <c r="N23" i="2"/>
  <c r="O23" i="2"/>
  <c r="N24" i="2"/>
  <c r="O24" i="2"/>
  <c r="N25" i="2"/>
  <c r="O25" i="2"/>
  <c r="N26" i="2"/>
  <c r="O26" i="2"/>
  <c r="N27" i="2"/>
  <c r="O27" i="2"/>
  <c r="N28" i="2"/>
  <c r="O28" i="2"/>
  <c r="N29" i="2"/>
  <c r="O29" i="2"/>
  <c r="N30" i="2"/>
  <c r="O30" i="2"/>
  <c r="N31" i="2"/>
  <c r="O31" i="2"/>
  <c r="N32" i="2"/>
  <c r="O32" i="2"/>
  <c r="N33" i="2"/>
  <c r="O33" i="2"/>
  <c r="N34" i="2"/>
  <c r="O34" i="2"/>
  <c r="N35" i="2"/>
  <c r="O35" i="2"/>
  <c r="N36" i="2"/>
  <c r="O36" i="2"/>
  <c r="N37" i="2"/>
  <c r="O37" i="2"/>
  <c r="N38" i="2"/>
  <c r="O38" i="2"/>
  <c r="N39" i="2"/>
  <c r="O39" i="2"/>
  <c r="N40" i="2"/>
  <c r="O40" i="2"/>
  <c r="N41" i="2"/>
  <c r="O41" i="2"/>
  <c r="N42" i="2"/>
  <c r="O42" i="2"/>
  <c r="N43" i="2"/>
  <c r="O43" i="2"/>
  <c r="N44" i="2"/>
  <c r="O44" i="2"/>
  <c r="N45" i="2"/>
  <c r="O45" i="2"/>
  <c r="N46" i="2"/>
  <c r="O46" i="2"/>
  <c r="N47" i="2"/>
  <c r="O47" i="2"/>
  <c r="N48" i="2"/>
  <c r="O48" i="2"/>
  <c r="N49" i="2"/>
  <c r="O49" i="2"/>
  <c r="N50" i="2"/>
  <c r="O50" i="2"/>
  <c r="N51" i="2"/>
  <c r="O51" i="2"/>
  <c r="N52" i="2"/>
  <c r="O52" i="2"/>
  <c r="N53" i="2"/>
  <c r="O53" i="2"/>
  <c r="N54" i="2"/>
  <c r="O54" i="2"/>
  <c r="N55" i="2"/>
  <c r="O55" i="2"/>
  <c r="N56" i="2"/>
  <c r="O56" i="2"/>
  <c r="N57" i="2"/>
  <c r="O57" i="2"/>
  <c r="N58" i="2"/>
  <c r="O58" i="2"/>
  <c r="N59" i="2"/>
  <c r="O59" i="2"/>
  <c r="N60" i="2"/>
  <c r="O60" i="2"/>
  <c r="N61" i="2"/>
  <c r="O61" i="2"/>
  <c r="N62" i="2"/>
  <c r="O62" i="2"/>
  <c r="N63" i="2"/>
  <c r="O63" i="2"/>
  <c r="N64" i="2"/>
  <c r="O64" i="2"/>
  <c r="N65" i="2"/>
  <c r="O65" i="2"/>
  <c r="N66" i="2"/>
  <c r="O66" i="2"/>
  <c r="N67" i="2"/>
  <c r="O67" i="2"/>
  <c r="N68" i="2"/>
  <c r="O68" i="2"/>
  <c r="N69" i="2"/>
  <c r="O69" i="2"/>
  <c r="N70" i="2"/>
  <c r="O70" i="2"/>
  <c r="N71" i="2"/>
  <c r="O71" i="2"/>
  <c r="N72" i="2"/>
  <c r="O72" i="2"/>
  <c r="N73" i="2"/>
  <c r="O73" i="2"/>
  <c r="N74" i="2"/>
  <c r="O74" i="2"/>
  <c r="N75" i="2"/>
  <c r="O75" i="2"/>
  <c r="N76" i="2"/>
  <c r="O76" i="2"/>
  <c r="N77" i="2"/>
  <c r="O77" i="2"/>
  <c r="N78" i="2"/>
  <c r="O78" i="2"/>
  <c r="N79" i="2"/>
  <c r="O79" i="2"/>
  <c r="N80" i="2"/>
  <c r="O80" i="2"/>
  <c r="N81" i="2"/>
  <c r="O81" i="2"/>
  <c r="N82" i="2"/>
  <c r="O82" i="2"/>
  <c r="N83" i="2"/>
  <c r="O83" i="2"/>
  <c r="N84" i="2"/>
  <c r="O84" i="2"/>
  <c r="N85" i="2"/>
  <c r="O85" i="2"/>
  <c r="N6" i="2"/>
  <c r="O6" i="2"/>
  <c r="G3" i="20"/>
  <c r="H3" i="20"/>
  <c r="G4" i="20"/>
  <c r="H4" i="20"/>
  <c r="G5" i="20"/>
  <c r="H5" i="20"/>
  <c r="G6" i="20"/>
  <c r="H6" i="20"/>
  <c r="G7" i="20"/>
  <c r="H7" i="20"/>
  <c r="G8" i="20"/>
  <c r="H8" i="20"/>
  <c r="G9" i="20"/>
  <c r="H9" i="20"/>
  <c r="G10" i="20"/>
  <c r="H10" i="20"/>
  <c r="G11" i="20"/>
  <c r="H11" i="20"/>
  <c r="G12" i="20"/>
  <c r="H12" i="20"/>
  <c r="G13" i="20"/>
  <c r="H13" i="20"/>
  <c r="G14" i="20"/>
  <c r="H14" i="20"/>
  <c r="G15" i="20"/>
  <c r="H15" i="20"/>
  <c r="G16" i="20"/>
  <c r="H16" i="20"/>
  <c r="G17" i="20"/>
  <c r="H17" i="20"/>
  <c r="G18" i="20"/>
  <c r="H18" i="20"/>
  <c r="G19" i="20"/>
  <c r="H19" i="20"/>
  <c r="G20" i="20"/>
  <c r="H20" i="20"/>
  <c r="G21" i="20"/>
  <c r="H21" i="20"/>
  <c r="G22" i="20"/>
  <c r="H22" i="20"/>
  <c r="G23" i="20"/>
  <c r="H23" i="20"/>
  <c r="G24" i="20"/>
  <c r="H24" i="20"/>
  <c r="G25" i="20"/>
  <c r="H25" i="20"/>
  <c r="G26" i="20"/>
  <c r="H26" i="20"/>
  <c r="G2" i="20"/>
  <c r="H2" i="20"/>
  <c r="C10" i="20"/>
  <c r="D10" i="20"/>
  <c r="C3" i="20"/>
  <c r="D3" i="20"/>
  <c r="C4" i="20"/>
  <c r="D4" i="20"/>
  <c r="C5" i="20"/>
  <c r="D5" i="20"/>
  <c r="C6" i="20"/>
  <c r="D6" i="20"/>
  <c r="C7" i="20"/>
  <c r="D7" i="20"/>
  <c r="C8" i="20"/>
  <c r="D8" i="20"/>
  <c r="C9" i="20"/>
  <c r="D9" i="20"/>
  <c r="C11" i="20"/>
  <c r="D11" i="20"/>
  <c r="C12" i="20"/>
  <c r="D12" i="20"/>
  <c r="C13" i="20"/>
  <c r="D13" i="20"/>
  <c r="C14" i="20"/>
  <c r="D14" i="20"/>
  <c r="C15" i="20"/>
  <c r="D15" i="20"/>
  <c r="C16" i="20"/>
  <c r="D16" i="20"/>
  <c r="C17" i="20"/>
  <c r="D17" i="20"/>
  <c r="C18" i="20"/>
  <c r="D18" i="20"/>
  <c r="C2" i="20"/>
  <c r="D2" i="20"/>
  <c r="H6" i="12"/>
  <c r="I6" i="12"/>
  <c r="H7" i="12"/>
  <c r="I7" i="12"/>
  <c r="H8" i="12"/>
  <c r="I8" i="12"/>
  <c r="H9" i="12"/>
  <c r="I9" i="12"/>
  <c r="H10" i="12"/>
  <c r="I10" i="12"/>
  <c r="H11" i="12"/>
  <c r="I11" i="12"/>
  <c r="H12" i="12"/>
  <c r="I12" i="12"/>
  <c r="H13" i="12"/>
  <c r="I13" i="12"/>
  <c r="H14" i="12"/>
  <c r="I14" i="12"/>
  <c r="H15" i="12"/>
  <c r="I15" i="12"/>
  <c r="H16" i="12"/>
  <c r="I16" i="12"/>
  <c r="H17" i="12"/>
  <c r="I17" i="12"/>
  <c r="H18" i="12"/>
  <c r="I18" i="12"/>
  <c r="H19" i="12"/>
  <c r="I19" i="12"/>
  <c r="H20" i="12"/>
  <c r="I20" i="12"/>
  <c r="H21" i="12"/>
  <c r="I21" i="12"/>
  <c r="H22" i="12"/>
  <c r="I22" i="12"/>
  <c r="H23" i="12"/>
  <c r="I23" i="12"/>
  <c r="H24" i="12"/>
  <c r="I24" i="12"/>
  <c r="H25" i="12"/>
  <c r="I25" i="12"/>
  <c r="H26" i="12"/>
  <c r="I26" i="12"/>
  <c r="H27" i="12"/>
  <c r="I27" i="12"/>
  <c r="H28" i="12"/>
  <c r="I28" i="12"/>
  <c r="H29" i="12"/>
  <c r="I29" i="12"/>
  <c r="H30" i="12"/>
  <c r="I30" i="12"/>
  <c r="H31" i="12"/>
  <c r="I31" i="12"/>
  <c r="H32" i="12"/>
  <c r="I32" i="12"/>
  <c r="H33" i="12"/>
  <c r="I33" i="12"/>
  <c r="H34" i="12"/>
  <c r="I34" i="12"/>
  <c r="H35" i="12"/>
  <c r="I35" i="12"/>
  <c r="H36" i="12"/>
  <c r="I36" i="12"/>
  <c r="H37" i="12"/>
  <c r="I37" i="12"/>
  <c r="H38" i="12"/>
  <c r="I38" i="12"/>
  <c r="H39" i="12"/>
  <c r="I39" i="12"/>
  <c r="H40" i="12"/>
  <c r="I40" i="12"/>
  <c r="H41" i="12"/>
  <c r="I41" i="12"/>
  <c r="H42" i="12"/>
  <c r="I42" i="12"/>
  <c r="H43" i="12"/>
  <c r="I43" i="12"/>
  <c r="H44" i="12"/>
  <c r="I44" i="12"/>
  <c r="H45" i="12"/>
  <c r="I45" i="12"/>
  <c r="H46" i="12"/>
  <c r="I46" i="12"/>
  <c r="H47" i="12"/>
  <c r="I47" i="12"/>
  <c r="H48" i="12"/>
  <c r="I48" i="12"/>
  <c r="H49" i="12"/>
  <c r="I49" i="12"/>
  <c r="H50" i="12"/>
  <c r="I50" i="12"/>
  <c r="H51" i="12"/>
  <c r="I51" i="12"/>
  <c r="H52" i="12"/>
  <c r="I52" i="12"/>
  <c r="H53" i="12"/>
  <c r="I53" i="12"/>
  <c r="H54" i="12"/>
  <c r="I54" i="12"/>
  <c r="H5" i="12"/>
  <c r="I5" i="12"/>
  <c r="G38" i="12"/>
  <c r="G39" i="12"/>
  <c r="G40" i="12"/>
  <c r="G41" i="12"/>
  <c r="G42" i="12"/>
  <c r="G43" i="12"/>
  <c r="G44" i="12"/>
  <c r="G45" i="12"/>
  <c r="G46" i="12"/>
  <c r="G47" i="12"/>
  <c r="G48" i="12"/>
  <c r="G49" i="12"/>
  <c r="G50" i="12"/>
  <c r="G51" i="12"/>
  <c r="G52" i="12"/>
  <c r="G53" i="12"/>
  <c r="G54" i="12"/>
  <c r="G5" i="12"/>
  <c r="E3" i="19"/>
  <c r="E4" i="19"/>
  <c r="E5" i="19"/>
  <c r="D2" i="19"/>
  <c r="D6" i="19"/>
  <c r="F6" i="16"/>
  <c r="D9" i="18"/>
  <c r="E9" i="18"/>
  <c r="D10" i="18"/>
  <c r="E10" i="18"/>
  <c r="D11" i="18"/>
  <c r="E11" i="18"/>
  <c r="D12" i="18"/>
  <c r="E12" i="18"/>
  <c r="D13" i="18"/>
  <c r="E13" i="18"/>
  <c r="D14" i="18"/>
  <c r="E14" i="18"/>
  <c r="D15" i="18"/>
  <c r="E15" i="18"/>
  <c r="D16" i="18"/>
  <c r="E16" i="18"/>
  <c r="D17" i="18"/>
  <c r="E17" i="18"/>
  <c r="D18" i="18"/>
  <c r="E18" i="18"/>
  <c r="D19" i="18"/>
  <c r="E19" i="18"/>
  <c r="D20" i="18"/>
  <c r="E20" i="18"/>
  <c r="D21" i="18"/>
  <c r="E21" i="18"/>
  <c r="D22" i="18"/>
  <c r="E22" i="18"/>
  <c r="D23" i="18"/>
  <c r="E23" i="18"/>
  <c r="D24" i="18"/>
  <c r="E24" i="18"/>
  <c r="D25" i="18"/>
  <c r="E25" i="18"/>
  <c r="D26" i="18"/>
  <c r="E26" i="18"/>
  <c r="D3" i="18"/>
  <c r="E3" i="18"/>
  <c r="D4" i="18"/>
  <c r="E4" i="18"/>
  <c r="D5" i="18"/>
  <c r="E5" i="18"/>
  <c r="D6" i="18"/>
  <c r="E6" i="18"/>
  <c r="D7" i="18"/>
  <c r="E7" i="18"/>
  <c r="D8" i="18"/>
  <c r="E8" i="18"/>
  <c r="D2" i="18"/>
  <c r="E2" i="18"/>
  <c r="D32" i="18"/>
  <c r="F5" i="16"/>
  <c r="F7" i="17"/>
  <c r="J4" i="2"/>
  <c r="I4" i="2"/>
  <c r="T12" i="2"/>
  <c r="T13" i="2"/>
  <c r="T14" i="2"/>
  <c r="T15" i="2"/>
  <c r="T16" i="2"/>
  <c r="T17" i="2"/>
  <c r="T18" i="2"/>
  <c r="T19" i="2"/>
  <c r="T20" i="2"/>
  <c r="T21" i="2"/>
  <c r="T22" i="2"/>
  <c r="T23" i="2"/>
  <c r="T24" i="2"/>
  <c r="T25" i="2"/>
  <c r="T26" i="2"/>
  <c r="T27" i="2"/>
  <c r="T28" i="2"/>
  <c r="T29" i="2"/>
  <c r="T30" i="2"/>
  <c r="T31" i="2"/>
  <c r="T32" i="2"/>
  <c r="T33" i="2"/>
  <c r="T34" i="2"/>
  <c r="T35" i="2"/>
  <c r="T36" i="2"/>
  <c r="T37" i="2"/>
  <c r="T38" i="2"/>
  <c r="T39" i="2"/>
  <c r="T40" i="2"/>
  <c r="T41" i="2"/>
  <c r="T42" i="2"/>
  <c r="T43" i="2"/>
  <c r="T44" i="2"/>
  <c r="T45" i="2"/>
  <c r="T46" i="2"/>
  <c r="T47" i="2"/>
  <c r="T48" i="2"/>
  <c r="T49" i="2"/>
  <c r="T50" i="2"/>
  <c r="T51" i="2"/>
  <c r="T52" i="2"/>
  <c r="T53" i="2"/>
  <c r="T54" i="2"/>
  <c r="T55" i="2"/>
  <c r="T56" i="2"/>
  <c r="T57" i="2"/>
  <c r="T58" i="2"/>
  <c r="T59" i="2"/>
  <c r="T60" i="2"/>
  <c r="T61" i="2"/>
  <c r="T62" i="2"/>
  <c r="T63" i="2"/>
  <c r="T64" i="2"/>
  <c r="T65" i="2"/>
  <c r="T66" i="2"/>
  <c r="T67" i="2"/>
  <c r="T68" i="2"/>
  <c r="T69" i="2"/>
  <c r="T70" i="2"/>
  <c r="T71" i="2"/>
  <c r="T72" i="2"/>
  <c r="T73" i="2"/>
  <c r="T74" i="2"/>
  <c r="T75" i="2"/>
  <c r="T76" i="2"/>
  <c r="T77" i="2"/>
  <c r="T78" i="2"/>
  <c r="T79" i="2"/>
  <c r="T80" i="2"/>
  <c r="T81" i="2"/>
  <c r="T82" i="2"/>
  <c r="T83" i="2"/>
  <c r="T84" i="2"/>
  <c r="T85" i="2"/>
  <c r="T87" i="2"/>
  <c r="T88" i="2"/>
  <c r="T89" i="2"/>
  <c r="T90" i="2"/>
  <c r="T92" i="2"/>
  <c r="T93" i="2"/>
  <c r="T94" i="2"/>
  <c r="T95" i="2"/>
  <c r="T96" i="2"/>
  <c r="T98" i="2"/>
  <c r="T99" i="2"/>
  <c r="T100" i="2"/>
  <c r="T101" i="2"/>
  <c r="T102" i="2"/>
  <c r="T103" i="2"/>
  <c r="T104" i="2"/>
  <c r="T105" i="2"/>
  <c r="T106" i="2"/>
  <c r="T7" i="2"/>
  <c r="T8" i="2"/>
  <c r="T9" i="2"/>
  <c r="T10" i="2"/>
  <c r="T11" i="2"/>
  <c r="T6" i="2"/>
  <c r="G4" i="10"/>
  <c r="H4" i="10"/>
  <c r="I29" i="10"/>
  <c r="I30" i="10"/>
  <c r="I31" i="10"/>
  <c r="I32" i="10"/>
  <c r="I33" i="10"/>
  <c r="I34" i="10"/>
  <c r="I35" i="10"/>
  <c r="I36" i="10"/>
  <c r="I37" i="10"/>
  <c r="I38" i="10"/>
  <c r="I39" i="10"/>
  <c r="I40" i="10"/>
  <c r="I41" i="10"/>
  <c r="I42" i="10"/>
  <c r="I43" i="10"/>
  <c r="I44" i="10"/>
  <c r="I45" i="10"/>
  <c r="I46" i="10"/>
  <c r="I47" i="10"/>
  <c r="I48" i="10"/>
  <c r="I49" i="10"/>
  <c r="I50" i="10"/>
  <c r="I51" i="10"/>
  <c r="I52" i="10"/>
  <c r="I53" i="10"/>
  <c r="I54" i="10"/>
  <c r="I55" i="10"/>
  <c r="I6" i="14"/>
  <c r="I7" i="14"/>
  <c r="I8" i="14"/>
  <c r="I9" i="14"/>
  <c r="I10" i="14"/>
  <c r="I11" i="14"/>
  <c r="I12" i="14"/>
  <c r="I13" i="14"/>
  <c r="I14" i="14"/>
  <c r="H6" i="14"/>
  <c r="H7" i="14"/>
  <c r="H8" i="14"/>
  <c r="H9" i="14"/>
  <c r="H10" i="14"/>
  <c r="H11" i="14"/>
  <c r="H12" i="14"/>
  <c r="H13" i="14"/>
  <c r="H14" i="14"/>
  <c r="G6" i="14"/>
  <c r="G7" i="14"/>
  <c r="G8" i="14"/>
  <c r="G9" i="14"/>
  <c r="G10" i="14"/>
  <c r="G11" i="14"/>
  <c r="G12" i="14"/>
  <c r="G13" i="14"/>
  <c r="G14" i="14"/>
  <c r="J6" i="10"/>
  <c r="J7" i="10"/>
  <c r="J8" i="10"/>
  <c r="J9" i="10"/>
  <c r="J10" i="10"/>
  <c r="J11" i="10"/>
  <c r="J12" i="10"/>
  <c r="J13" i="10"/>
  <c r="J14" i="10"/>
  <c r="J15" i="10"/>
  <c r="J16" i="10"/>
  <c r="J17" i="10"/>
  <c r="J18" i="10"/>
  <c r="J19" i="10"/>
  <c r="J20" i="10"/>
  <c r="J21" i="10"/>
  <c r="J22" i="10"/>
  <c r="J23" i="10"/>
  <c r="J24" i="10"/>
  <c r="J25" i="10"/>
  <c r="J26" i="10"/>
  <c r="J27" i="10"/>
  <c r="J28" i="10"/>
  <c r="J29" i="10"/>
  <c r="J30" i="10"/>
  <c r="J31" i="10"/>
  <c r="J32" i="10"/>
  <c r="J33" i="10"/>
  <c r="J34" i="10"/>
  <c r="J35" i="10"/>
  <c r="J36" i="10"/>
  <c r="J37" i="10"/>
  <c r="J38" i="10"/>
  <c r="J39" i="10"/>
  <c r="J40" i="10"/>
  <c r="J41" i="10"/>
  <c r="J42" i="10"/>
  <c r="J43" i="10"/>
  <c r="J44" i="10"/>
  <c r="J45" i="10"/>
  <c r="J46" i="10"/>
  <c r="J47" i="10"/>
  <c r="J48" i="10"/>
  <c r="J49" i="10"/>
  <c r="J50" i="10"/>
  <c r="J51" i="10"/>
  <c r="J52" i="10"/>
  <c r="J53" i="10"/>
  <c r="J54" i="10"/>
  <c r="J55" i="10"/>
  <c r="S88" i="2"/>
  <c r="S89" i="2"/>
  <c r="S90" i="2"/>
  <c r="S92" i="2"/>
  <c r="S93" i="2"/>
  <c r="S94" i="2"/>
  <c r="S95" i="2"/>
  <c r="S96" i="2"/>
  <c r="S98" i="2"/>
  <c r="S99" i="2"/>
  <c r="S100" i="2"/>
  <c r="S101" i="2"/>
  <c r="S102" i="2"/>
  <c r="S103" i="2"/>
  <c r="S104" i="2"/>
  <c r="S105" i="2"/>
  <c r="S106" i="2"/>
  <c r="J2" i="15"/>
  <c r="K2" i="15"/>
  <c r="G2" i="15"/>
  <c r="H2" i="15"/>
  <c r="E2" i="15"/>
  <c r="E3" i="15"/>
  <c r="F3" i="15"/>
  <c r="E4" i="15"/>
  <c r="F4" i="15"/>
  <c r="E5" i="15"/>
  <c r="F5" i="15"/>
  <c r="E6" i="15"/>
  <c r="E7" i="15"/>
  <c r="F7" i="15"/>
  <c r="E8" i="15"/>
  <c r="F8" i="15"/>
  <c r="E9" i="15"/>
  <c r="F9" i="15"/>
  <c r="E10" i="15"/>
  <c r="E11" i="15"/>
  <c r="F11" i="15"/>
  <c r="E12" i="15"/>
  <c r="F12" i="15"/>
  <c r="E13" i="15"/>
  <c r="F13" i="15"/>
  <c r="E14" i="15"/>
  <c r="E15" i="15"/>
  <c r="F15" i="15"/>
  <c r="E16" i="15"/>
  <c r="F16" i="15"/>
  <c r="E17" i="15"/>
  <c r="F17" i="15"/>
  <c r="E18" i="15"/>
  <c r="E19" i="15"/>
  <c r="F19" i="15"/>
  <c r="E20" i="15"/>
  <c r="F20" i="15"/>
  <c r="E21" i="15"/>
  <c r="F21" i="15"/>
  <c r="E22" i="15"/>
  <c r="E23" i="15"/>
  <c r="F23" i="15"/>
  <c r="E24" i="15"/>
  <c r="F24" i="15"/>
  <c r="E25" i="15"/>
  <c r="F25" i="15"/>
  <c r="E26" i="15"/>
  <c r="F6" i="13"/>
  <c r="G6" i="13"/>
  <c r="H6" i="13"/>
  <c r="F7" i="13"/>
  <c r="G7" i="13"/>
  <c r="H7" i="13"/>
  <c r="F8" i="13"/>
  <c r="G8" i="13"/>
  <c r="F9" i="13"/>
  <c r="G9" i="13"/>
  <c r="F10" i="13"/>
  <c r="G10" i="13"/>
  <c r="F11" i="13"/>
  <c r="G11" i="13"/>
  <c r="H11" i="13"/>
  <c r="F12" i="13"/>
  <c r="G12" i="13"/>
  <c r="F13" i="13"/>
  <c r="G13" i="13"/>
  <c r="F14" i="13"/>
  <c r="G14" i="13"/>
  <c r="H14" i="13"/>
  <c r="F15" i="13"/>
  <c r="G15" i="13"/>
  <c r="H15" i="13"/>
  <c r="F16" i="13"/>
  <c r="G16" i="13"/>
  <c r="H16" i="13"/>
  <c r="F17" i="13"/>
  <c r="G17" i="13"/>
  <c r="F18" i="13"/>
  <c r="G18" i="13"/>
  <c r="F19" i="13"/>
  <c r="G19" i="13"/>
  <c r="H19" i="13"/>
  <c r="F20" i="13"/>
  <c r="G20" i="13"/>
  <c r="H20" i="13"/>
  <c r="F21" i="13"/>
  <c r="G21" i="13"/>
  <c r="F22" i="13"/>
  <c r="G22" i="13"/>
  <c r="F23" i="13"/>
  <c r="G23" i="13"/>
  <c r="H23" i="13"/>
  <c r="F24" i="13"/>
  <c r="G24" i="13"/>
  <c r="H24" i="13"/>
  <c r="F25" i="13"/>
  <c r="G25" i="13"/>
  <c r="F26" i="13"/>
  <c r="G26" i="13"/>
  <c r="F27" i="13"/>
  <c r="G27" i="13"/>
  <c r="H27" i="13"/>
  <c r="F28" i="13"/>
  <c r="G28" i="13"/>
  <c r="H28" i="13"/>
  <c r="F29" i="13"/>
  <c r="G29" i="13"/>
  <c r="F30" i="13"/>
  <c r="G30" i="13"/>
  <c r="F31" i="13"/>
  <c r="G31" i="13"/>
  <c r="H31" i="13"/>
  <c r="F32" i="13"/>
  <c r="G32" i="13"/>
  <c r="H32" i="13"/>
  <c r="F33" i="13"/>
  <c r="G33" i="13"/>
  <c r="F34" i="13"/>
  <c r="G34" i="13"/>
  <c r="F35" i="13"/>
  <c r="G35" i="13"/>
  <c r="H35" i="13"/>
  <c r="F36" i="13"/>
  <c r="G36" i="13"/>
  <c r="H36" i="13"/>
  <c r="F37" i="13"/>
  <c r="G37" i="13"/>
  <c r="F38" i="13"/>
  <c r="G38" i="13"/>
  <c r="F39" i="13"/>
  <c r="G39" i="13"/>
  <c r="H39" i="13"/>
  <c r="F40" i="13"/>
  <c r="G40" i="13"/>
  <c r="H40" i="13"/>
  <c r="F41" i="13"/>
  <c r="G41" i="13"/>
  <c r="F42" i="13"/>
  <c r="G42" i="13"/>
  <c r="F43" i="13"/>
  <c r="G43" i="13"/>
  <c r="H43" i="13"/>
  <c r="F44" i="13"/>
  <c r="G44" i="13"/>
  <c r="H44" i="13"/>
  <c r="F45" i="13"/>
  <c r="G45" i="13"/>
  <c r="F46" i="13"/>
  <c r="G46" i="13"/>
  <c r="F47" i="13"/>
  <c r="G47" i="13"/>
  <c r="H47" i="13"/>
  <c r="F48" i="13"/>
  <c r="G48" i="13"/>
  <c r="H48" i="13"/>
  <c r="F49" i="13"/>
  <c r="G49" i="13"/>
  <c r="H49" i="13"/>
  <c r="F50" i="13"/>
  <c r="G50" i="13"/>
  <c r="F51" i="13"/>
  <c r="G51" i="13"/>
  <c r="H51" i="13"/>
  <c r="F52" i="13"/>
  <c r="G52" i="13"/>
  <c r="H52" i="13"/>
  <c r="F53" i="13"/>
  <c r="G53" i="13"/>
  <c r="F54" i="13"/>
  <c r="G54" i="13"/>
  <c r="H54" i="13"/>
  <c r="F55" i="13"/>
  <c r="F56" i="13"/>
  <c r="F57" i="13"/>
  <c r="F58" i="13"/>
  <c r="F59" i="13"/>
  <c r="F60" i="13"/>
  <c r="F61" i="13"/>
  <c r="F62" i="13"/>
  <c r="F63" i="13"/>
  <c r="F64" i="13"/>
  <c r="F65" i="13"/>
  <c r="F66" i="13"/>
  <c r="F67" i="13"/>
  <c r="F68" i="13"/>
  <c r="F69" i="13"/>
  <c r="F70" i="13"/>
  <c r="F71" i="13"/>
  <c r="F72" i="13"/>
  <c r="F73" i="13"/>
  <c r="F74" i="13"/>
  <c r="F75" i="13"/>
  <c r="F76" i="13"/>
  <c r="F77" i="13"/>
  <c r="F78" i="13"/>
  <c r="F79" i="13"/>
  <c r="F80" i="13"/>
  <c r="F81" i="13"/>
  <c r="F82" i="13"/>
  <c r="F83" i="13"/>
  <c r="F84" i="13"/>
  <c r="F5" i="13"/>
  <c r="G5" i="13"/>
  <c r="H5" i="13"/>
  <c r="G3" i="15"/>
  <c r="H3" i="15"/>
  <c r="G4" i="15"/>
  <c r="H4" i="15"/>
  <c r="G5" i="15"/>
  <c r="G6" i="15"/>
  <c r="H6" i="15"/>
  <c r="G7" i="15"/>
  <c r="H7" i="15"/>
  <c r="G8" i="15"/>
  <c r="G9" i="15"/>
  <c r="H9" i="15"/>
  <c r="G10" i="15"/>
  <c r="H10" i="15"/>
  <c r="G11" i="15"/>
  <c r="H11" i="15"/>
  <c r="G12" i="15"/>
  <c r="H12" i="15"/>
  <c r="G13" i="15"/>
  <c r="H13" i="15"/>
  <c r="G14" i="15"/>
  <c r="H14" i="15"/>
  <c r="G15" i="15"/>
  <c r="H15" i="15"/>
  <c r="G16" i="15"/>
  <c r="H16" i="15"/>
  <c r="G17" i="15"/>
  <c r="H17" i="15"/>
  <c r="G18" i="15"/>
  <c r="H18" i="15"/>
  <c r="J8" i="15"/>
  <c r="K8" i="15"/>
  <c r="J9" i="15"/>
  <c r="K9" i="15"/>
  <c r="J10" i="15"/>
  <c r="K10" i="15"/>
  <c r="J11" i="15"/>
  <c r="K11" i="15"/>
  <c r="J12" i="15"/>
  <c r="K12" i="15"/>
  <c r="J13" i="15"/>
  <c r="K13" i="15"/>
  <c r="J14" i="15"/>
  <c r="K14" i="15"/>
  <c r="J15" i="15"/>
  <c r="K15" i="15"/>
  <c r="J16" i="15"/>
  <c r="K16" i="15"/>
  <c r="J17" i="15"/>
  <c r="K17" i="15"/>
  <c r="J18" i="15"/>
  <c r="K18" i="15"/>
  <c r="J19" i="15"/>
  <c r="K19" i="15"/>
  <c r="J20" i="15"/>
  <c r="J21" i="15"/>
  <c r="K21" i="15"/>
  <c r="J22" i="15"/>
  <c r="K22" i="15"/>
  <c r="J23" i="15"/>
  <c r="K23" i="15"/>
  <c r="J24" i="15"/>
  <c r="K24" i="15"/>
  <c r="J25" i="15"/>
  <c r="K25" i="15"/>
  <c r="J26" i="15"/>
  <c r="K26" i="15"/>
  <c r="J4" i="15"/>
  <c r="K4" i="15"/>
  <c r="J5" i="15"/>
  <c r="K5" i="15"/>
  <c r="J6" i="15"/>
  <c r="K6" i="15"/>
  <c r="J7" i="15"/>
  <c r="K7" i="15"/>
  <c r="J3" i="15"/>
  <c r="K3" i="15"/>
  <c r="K20" i="15"/>
  <c r="H8" i="15"/>
  <c r="F6" i="15"/>
  <c r="F10" i="15"/>
  <c r="F14" i="15"/>
  <c r="F18" i="15"/>
  <c r="F22" i="15"/>
  <c r="F26" i="15"/>
  <c r="F2" i="15"/>
  <c r="H5" i="15"/>
  <c r="K6" i="2"/>
  <c r="L6" i="2"/>
  <c r="M6" i="2"/>
  <c r="R6" i="2"/>
  <c r="P11" i="2"/>
  <c r="P12" i="2"/>
  <c r="P7" i="2"/>
  <c r="P8" i="2"/>
  <c r="P9" i="2"/>
  <c r="P13" i="2"/>
  <c r="P14" i="2"/>
  <c r="P15" i="2"/>
  <c r="P16" i="2"/>
  <c r="P17" i="2"/>
  <c r="P18" i="2"/>
  <c r="P20" i="2"/>
  <c r="P21" i="2"/>
  <c r="P22" i="2"/>
  <c r="P23" i="2"/>
  <c r="P24" i="2"/>
  <c r="P25" i="2"/>
  <c r="P26" i="2"/>
  <c r="P27" i="2"/>
  <c r="P29" i="2"/>
  <c r="P30" i="2"/>
  <c r="P31" i="2"/>
  <c r="P32" i="2"/>
  <c r="P33" i="2"/>
  <c r="P34" i="2"/>
  <c r="P35" i="2"/>
  <c r="P36" i="2"/>
  <c r="P37" i="2"/>
  <c r="P38" i="2"/>
  <c r="P39" i="2"/>
  <c r="P40" i="2"/>
  <c r="P41" i="2"/>
  <c r="P42" i="2"/>
  <c r="P43" i="2"/>
  <c r="P44" i="2"/>
  <c r="P45" i="2"/>
  <c r="P46" i="2"/>
  <c r="P47" i="2"/>
  <c r="P48" i="2"/>
  <c r="P49" i="2"/>
  <c r="P50" i="2"/>
  <c r="P51" i="2"/>
  <c r="P52" i="2"/>
  <c r="P53" i="2"/>
  <c r="P54" i="2"/>
  <c r="P55" i="2"/>
  <c r="P56" i="2"/>
  <c r="P57" i="2"/>
  <c r="P58" i="2"/>
  <c r="P59" i="2"/>
  <c r="P60" i="2"/>
  <c r="P63" i="2"/>
  <c r="P65" i="2"/>
  <c r="P66" i="2"/>
  <c r="P67" i="2"/>
  <c r="P68" i="2"/>
  <c r="P69" i="2"/>
  <c r="P70" i="2"/>
  <c r="P72" i="2"/>
  <c r="P73" i="2"/>
  <c r="P74" i="2"/>
  <c r="P75" i="2"/>
  <c r="R75" i="2"/>
  <c r="P76" i="2"/>
  <c r="P77" i="2"/>
  <c r="P78" i="2"/>
  <c r="P79" i="2"/>
  <c r="P80" i="2"/>
  <c r="P81" i="2"/>
  <c r="P82" i="2"/>
  <c r="P83" i="2"/>
  <c r="P85" i="2"/>
  <c r="P10" i="2"/>
  <c r="K30" i="2"/>
  <c r="L30" i="2"/>
  <c r="M30" i="2"/>
  <c r="R30" i="2"/>
  <c r="K31" i="2"/>
  <c r="L31" i="2"/>
  <c r="K32" i="2"/>
  <c r="L32" i="2"/>
  <c r="K33" i="2"/>
  <c r="L33" i="2"/>
  <c r="K34" i="2"/>
  <c r="L34" i="2"/>
  <c r="M34" i="2"/>
  <c r="R34" i="2"/>
  <c r="K35" i="2"/>
  <c r="L35" i="2"/>
  <c r="K36" i="2"/>
  <c r="L36" i="2"/>
  <c r="K37" i="2"/>
  <c r="L37" i="2"/>
  <c r="K38" i="2"/>
  <c r="L38" i="2"/>
  <c r="M38" i="2"/>
  <c r="R38" i="2"/>
  <c r="K39" i="2"/>
  <c r="L39" i="2"/>
  <c r="K40" i="2"/>
  <c r="L40" i="2"/>
  <c r="K41" i="2"/>
  <c r="L41" i="2"/>
  <c r="K42" i="2"/>
  <c r="L42" i="2"/>
  <c r="M42" i="2"/>
  <c r="R42" i="2"/>
  <c r="K43" i="2"/>
  <c r="L43" i="2"/>
  <c r="K44" i="2"/>
  <c r="L44" i="2"/>
  <c r="K45" i="2"/>
  <c r="L45" i="2"/>
  <c r="K46" i="2"/>
  <c r="L46" i="2"/>
  <c r="M46" i="2"/>
  <c r="R46" i="2"/>
  <c r="K47" i="2"/>
  <c r="L47" i="2"/>
  <c r="K48" i="2"/>
  <c r="L48" i="2"/>
  <c r="K49" i="2"/>
  <c r="L49" i="2"/>
  <c r="K50" i="2"/>
  <c r="L50" i="2"/>
  <c r="M50" i="2"/>
  <c r="R50" i="2"/>
  <c r="K51" i="2"/>
  <c r="L51" i="2"/>
  <c r="K52" i="2"/>
  <c r="L52" i="2"/>
  <c r="K53" i="2"/>
  <c r="L53" i="2"/>
  <c r="K54" i="2"/>
  <c r="L54" i="2"/>
  <c r="M54" i="2"/>
  <c r="R54" i="2"/>
  <c r="K55" i="2"/>
  <c r="L55" i="2"/>
  <c r="K56" i="2"/>
  <c r="L56" i="2"/>
  <c r="K57" i="2"/>
  <c r="L57" i="2"/>
  <c r="K58" i="2"/>
  <c r="L58" i="2"/>
  <c r="M58" i="2"/>
  <c r="R58" i="2"/>
  <c r="K59" i="2"/>
  <c r="L59" i="2"/>
  <c r="K60" i="2"/>
  <c r="L60" i="2"/>
  <c r="K61" i="2"/>
  <c r="L61" i="2"/>
  <c r="K62" i="2"/>
  <c r="L62" i="2"/>
  <c r="K63" i="2"/>
  <c r="L63" i="2"/>
  <c r="K64" i="2"/>
  <c r="L64" i="2"/>
  <c r="K65" i="2"/>
  <c r="L65" i="2"/>
  <c r="K66" i="2"/>
  <c r="L66" i="2"/>
  <c r="M66" i="2"/>
  <c r="R66" i="2"/>
  <c r="K67" i="2"/>
  <c r="L67" i="2"/>
  <c r="K68" i="2"/>
  <c r="L68" i="2"/>
  <c r="K69" i="2"/>
  <c r="L69" i="2"/>
  <c r="K70" i="2"/>
  <c r="L70" i="2"/>
  <c r="M70" i="2"/>
  <c r="R70" i="2"/>
  <c r="K71" i="2"/>
  <c r="L71" i="2"/>
  <c r="K72" i="2"/>
  <c r="L72" i="2"/>
  <c r="K73" i="2"/>
  <c r="L73" i="2"/>
  <c r="K74" i="2"/>
  <c r="L74" i="2"/>
  <c r="M74" i="2"/>
  <c r="R74" i="2"/>
  <c r="K75" i="2"/>
  <c r="L75" i="2"/>
  <c r="K76" i="2"/>
  <c r="L76" i="2"/>
  <c r="K77" i="2"/>
  <c r="L77" i="2"/>
  <c r="K78" i="2"/>
  <c r="L78" i="2"/>
  <c r="M78" i="2"/>
  <c r="R78" i="2"/>
  <c r="K79" i="2"/>
  <c r="L79" i="2"/>
  <c r="K80" i="2"/>
  <c r="L80" i="2"/>
  <c r="K81" i="2"/>
  <c r="L81" i="2"/>
  <c r="K82" i="2"/>
  <c r="L82" i="2"/>
  <c r="M82" i="2"/>
  <c r="R82" i="2"/>
  <c r="K83" i="2"/>
  <c r="L83" i="2"/>
  <c r="K84" i="2"/>
  <c r="L84" i="2"/>
  <c r="K85" i="2"/>
  <c r="L85" i="2"/>
  <c r="K7" i="2"/>
  <c r="L7" i="2"/>
  <c r="M7" i="2"/>
  <c r="R7" i="2"/>
  <c r="K8" i="2"/>
  <c r="L8" i="2"/>
  <c r="M8" i="2"/>
  <c r="R8" i="2"/>
  <c r="K9" i="2"/>
  <c r="L9" i="2"/>
  <c r="M9" i="2"/>
  <c r="R9" i="2"/>
  <c r="K10" i="2"/>
  <c r="L10" i="2"/>
  <c r="M10" i="2"/>
  <c r="R10" i="2"/>
  <c r="K11" i="2"/>
  <c r="L11" i="2"/>
  <c r="M11" i="2"/>
  <c r="R11" i="2"/>
  <c r="K12" i="2"/>
  <c r="L12" i="2"/>
  <c r="M12" i="2"/>
  <c r="R12" i="2"/>
  <c r="K13" i="2"/>
  <c r="L13" i="2"/>
  <c r="M13" i="2"/>
  <c r="R13" i="2"/>
  <c r="K14" i="2"/>
  <c r="L14" i="2"/>
  <c r="M14" i="2"/>
  <c r="R14" i="2"/>
  <c r="K15" i="2"/>
  <c r="L15" i="2"/>
  <c r="M15" i="2"/>
  <c r="K16" i="2"/>
  <c r="L16" i="2"/>
  <c r="M16" i="2"/>
  <c r="R16" i="2"/>
  <c r="K17" i="2"/>
  <c r="L17" i="2"/>
  <c r="M17" i="2"/>
  <c r="R17" i="2"/>
  <c r="K18" i="2"/>
  <c r="L18" i="2"/>
  <c r="M18" i="2"/>
  <c r="R18" i="2"/>
  <c r="K19" i="2"/>
  <c r="L19" i="2"/>
  <c r="K20" i="2"/>
  <c r="L20" i="2"/>
  <c r="M20" i="2"/>
  <c r="R20" i="2"/>
  <c r="K21" i="2"/>
  <c r="L21" i="2"/>
  <c r="M21" i="2"/>
  <c r="R21" i="2"/>
  <c r="K22" i="2"/>
  <c r="L22" i="2"/>
  <c r="M22" i="2"/>
  <c r="R22" i="2"/>
  <c r="K23" i="2"/>
  <c r="L23" i="2"/>
  <c r="M23" i="2"/>
  <c r="R23" i="2"/>
  <c r="K24" i="2"/>
  <c r="L24" i="2"/>
  <c r="M24" i="2"/>
  <c r="R24" i="2"/>
  <c r="K25" i="2"/>
  <c r="L25" i="2"/>
  <c r="M25" i="2"/>
  <c r="R25" i="2"/>
  <c r="K26" i="2"/>
  <c r="L26" i="2"/>
  <c r="M26" i="2"/>
  <c r="R26" i="2"/>
  <c r="K27" i="2"/>
  <c r="L27" i="2"/>
  <c r="M27" i="2"/>
  <c r="R27" i="2"/>
  <c r="K28" i="2"/>
  <c r="L28" i="2"/>
  <c r="M28" i="2"/>
  <c r="R28" i="2"/>
  <c r="K29" i="2"/>
  <c r="L29" i="2"/>
  <c r="M29" i="2"/>
  <c r="R29" i="2"/>
  <c r="R15" i="2"/>
  <c r="I56" i="10"/>
  <c r="F3" i="16"/>
  <c r="S25" i="2"/>
  <c r="S21" i="2"/>
  <c r="S9" i="2"/>
  <c r="S70" i="2"/>
  <c r="S66" i="2"/>
  <c r="S22" i="2"/>
  <c r="S17" i="2"/>
  <c r="G15" i="14"/>
  <c r="F7" i="16"/>
  <c r="S84" i="2"/>
  <c r="M77" i="2"/>
  <c r="R77" i="2"/>
  <c r="M65" i="2"/>
  <c r="R65" i="2"/>
  <c r="M49" i="2"/>
  <c r="R49" i="2"/>
  <c r="M41" i="2"/>
  <c r="R41" i="2"/>
  <c r="M80" i="2"/>
  <c r="R80" i="2"/>
  <c r="M76" i="2"/>
  <c r="R76" i="2"/>
  <c r="M72" i="2"/>
  <c r="R72" i="2"/>
  <c r="M68" i="2"/>
  <c r="R68" i="2"/>
  <c r="M64" i="2"/>
  <c r="R64" i="2"/>
  <c r="M60" i="2"/>
  <c r="R60" i="2"/>
  <c r="M56" i="2"/>
  <c r="R56" i="2"/>
  <c r="M52" i="2"/>
  <c r="R52" i="2"/>
  <c r="M48" i="2"/>
  <c r="R48" i="2"/>
  <c r="M44" i="2"/>
  <c r="R44" i="2"/>
  <c r="M40" i="2"/>
  <c r="R40" i="2"/>
  <c r="M36" i="2"/>
  <c r="R36" i="2"/>
  <c r="M32" i="2"/>
  <c r="R32" i="2"/>
  <c r="M81" i="2"/>
  <c r="R81" i="2"/>
  <c r="M69" i="2"/>
  <c r="R69" i="2"/>
  <c r="M57" i="2"/>
  <c r="R57" i="2"/>
  <c r="M45" i="2"/>
  <c r="R45" i="2"/>
  <c r="M83" i="2"/>
  <c r="R83" i="2"/>
  <c r="M79" i="2"/>
  <c r="R79" i="2"/>
  <c r="S75" i="2"/>
  <c r="M67" i="2"/>
  <c r="R67" i="2"/>
  <c r="M63" i="2"/>
  <c r="R63" i="2"/>
  <c r="M59" i="2"/>
  <c r="R59" i="2"/>
  <c r="M55" i="2"/>
  <c r="R55" i="2"/>
  <c r="M51" i="2"/>
  <c r="R51" i="2"/>
  <c r="M47" i="2"/>
  <c r="R47" i="2"/>
  <c r="M43" i="2"/>
  <c r="R43" i="2"/>
  <c r="M39" i="2"/>
  <c r="R39" i="2"/>
  <c r="M35" i="2"/>
  <c r="R35" i="2"/>
  <c r="M31" i="2"/>
  <c r="R31" i="2"/>
  <c r="M85" i="2"/>
  <c r="R85" i="2"/>
  <c r="M73" i="2"/>
  <c r="R73" i="2"/>
  <c r="M61" i="2"/>
  <c r="R61" i="2"/>
  <c r="M53" i="2"/>
  <c r="R53" i="2"/>
  <c r="M37" i="2"/>
  <c r="R37" i="2"/>
  <c r="M33" i="2"/>
  <c r="R33" i="2"/>
  <c r="S19" i="2"/>
  <c r="S62" i="2"/>
  <c r="S26" i="2"/>
  <c r="S18" i="2"/>
  <c r="S7" i="2"/>
  <c r="P4" i="2"/>
  <c r="S14" i="2"/>
  <c r="S28" i="2"/>
  <c r="S24" i="2"/>
  <c r="S20" i="2"/>
  <c r="S16" i="2"/>
  <c r="S12" i="2"/>
  <c r="S29" i="2"/>
  <c r="S27" i="2"/>
  <c r="S23" i="2"/>
  <c r="S15" i="2"/>
  <c r="S8" i="2"/>
  <c r="S11" i="2"/>
  <c r="S82" i="2"/>
  <c r="S78" i="2"/>
  <c r="S74" i="2"/>
  <c r="S58" i="2"/>
  <c r="S50" i="2"/>
  <c r="S46" i="2"/>
  <c r="S42" i="2"/>
  <c r="S38" i="2"/>
  <c r="S34" i="2"/>
  <c r="S30" i="2"/>
  <c r="S71" i="2"/>
  <c r="S54" i="2"/>
  <c r="H53" i="13"/>
  <c r="H45" i="13"/>
  <c r="H41" i="13"/>
  <c r="H37" i="13"/>
  <c r="H33" i="13"/>
  <c r="H29" i="13"/>
  <c r="H25" i="13"/>
  <c r="H21" i="13"/>
  <c r="H17" i="13"/>
  <c r="H50" i="13"/>
  <c r="H46" i="13"/>
  <c r="H10" i="13"/>
  <c r="H12" i="13"/>
  <c r="H42" i="13"/>
  <c r="H38" i="13"/>
  <c r="H34" i="13"/>
  <c r="H30" i="13"/>
  <c r="H26" i="13"/>
  <c r="H22" i="13"/>
  <c r="H18" i="13"/>
  <c r="H13" i="13"/>
  <c r="H9" i="13"/>
  <c r="S31" i="2"/>
  <c r="S63" i="2"/>
  <c r="S83" i="2"/>
  <c r="S81" i="2"/>
  <c r="S44" i="2"/>
  <c r="S60" i="2"/>
  <c r="S76" i="2"/>
  <c r="S65" i="2"/>
  <c r="S61" i="2"/>
  <c r="S35" i="2"/>
  <c r="S51" i="2"/>
  <c r="S67" i="2"/>
  <c r="S45" i="2"/>
  <c r="S32" i="2"/>
  <c r="S48" i="2"/>
  <c r="S64" i="2"/>
  <c r="S80" i="2"/>
  <c r="S77" i="2"/>
  <c r="S53" i="2"/>
  <c r="S33" i="2"/>
  <c r="S73" i="2"/>
  <c r="S39" i="2"/>
  <c r="S55" i="2"/>
  <c r="S57" i="2"/>
  <c r="S36" i="2"/>
  <c r="S52" i="2"/>
  <c r="S68" i="2"/>
  <c r="S41" i="2"/>
  <c r="S47" i="2"/>
  <c r="S13" i="2"/>
  <c r="S37" i="2"/>
  <c r="S85" i="2"/>
  <c r="S43" i="2"/>
  <c r="S59" i="2"/>
  <c r="S79" i="2"/>
  <c r="S69" i="2"/>
  <c r="S40" i="2"/>
  <c r="S56" i="2"/>
  <c r="S72" i="2"/>
  <c r="S49" i="2"/>
  <c r="S6" i="2"/>
  <c r="M4" i="2"/>
  <c r="S10" i="2"/>
  <c r="J86" i="2"/>
  <c r="I86" i="2"/>
  <c r="R86" i="2"/>
  <c r="R125" i="2"/>
  <c r="F15" i="14"/>
  <c r="D55" i="13"/>
  <c r="D55" i="12"/>
  <c r="F56" i="10"/>
  <c r="F2" i="16"/>
  <c r="F9" i="16"/>
  <c r="E64" i="3"/>
  <c r="F64" i="3"/>
  <c r="G64" i="3"/>
  <c r="H64" i="3"/>
  <c r="I64" i="3"/>
  <c r="F11" i="16"/>
  <c r="D135" i="1"/>
  <c r="E135" i="1"/>
</calcChain>
</file>

<file path=xl/sharedStrings.xml><?xml version="1.0" encoding="utf-8"?>
<sst xmlns="http://schemas.openxmlformats.org/spreadsheetml/2006/main" count="1587" uniqueCount="446">
  <si>
    <t>S.No</t>
  </si>
  <si>
    <t>Police Station</t>
  </si>
  <si>
    <t>Name Of the Junction</t>
  </si>
  <si>
    <t>IV town</t>
  </si>
  <si>
    <t>Asilametta</t>
  </si>
  <si>
    <t>Dwaraka</t>
  </si>
  <si>
    <t>Arilova</t>
  </si>
  <si>
    <t>Hanumanthuwaka</t>
  </si>
  <si>
    <t>III town</t>
  </si>
  <si>
    <t>MVP Double Road</t>
  </si>
  <si>
    <t>Satyam Junction</t>
  </si>
  <si>
    <t>Gurudwara</t>
  </si>
  <si>
    <t>Kancharapalem</t>
  </si>
  <si>
    <t>Tatichetlapalem</t>
  </si>
  <si>
    <t>NAD</t>
  </si>
  <si>
    <t>Gajuwaka</t>
  </si>
  <si>
    <t>Old Gajuwaka</t>
  </si>
  <si>
    <t>Tycoon</t>
  </si>
  <si>
    <t>Burma(Urvasi)</t>
  </si>
  <si>
    <t>Sheelanagar</t>
  </si>
  <si>
    <t>Maddilapalem</t>
  </si>
  <si>
    <t>Birla</t>
  </si>
  <si>
    <t>PM Palem</t>
  </si>
  <si>
    <t>Carshed</t>
  </si>
  <si>
    <t>100 feet Road</t>
  </si>
  <si>
    <t>parawada</t>
  </si>
  <si>
    <t>Lankelapalem</t>
  </si>
  <si>
    <t>Steelplant</t>
  </si>
  <si>
    <t>Kurmanapalem</t>
  </si>
  <si>
    <t>santhipuram</t>
  </si>
  <si>
    <t>Akkayapalem</t>
  </si>
  <si>
    <t>Venkojipalem</t>
  </si>
  <si>
    <t>Autonagar</t>
  </si>
  <si>
    <t>Airport</t>
  </si>
  <si>
    <t>BHPV</t>
  </si>
  <si>
    <t>Srinagar</t>
  </si>
  <si>
    <t>Masque</t>
  </si>
  <si>
    <t>Pendurthi</t>
  </si>
  <si>
    <t>Vepagunta</t>
  </si>
  <si>
    <t>Gopalapatnam</t>
  </si>
  <si>
    <t>Gopalapatnam petrol Bunk</t>
  </si>
  <si>
    <t>yendada</t>
  </si>
  <si>
    <t>Vadlapudi</t>
  </si>
  <si>
    <t>Kakani Nagar</t>
  </si>
  <si>
    <t>sangam Sarat</t>
  </si>
  <si>
    <t>Adarsh Nagar</t>
  </si>
  <si>
    <t>Automotive</t>
  </si>
  <si>
    <t>II town</t>
  </si>
  <si>
    <t>Ambedkar Circle</t>
  </si>
  <si>
    <t>Sri Surya</t>
  </si>
  <si>
    <t>ICICI Dwaraka</t>
  </si>
  <si>
    <t>Rail Club(DLO)</t>
  </si>
  <si>
    <t>kancharapalem Mettu</t>
  </si>
  <si>
    <t>Bhimili</t>
  </si>
  <si>
    <t>Anandapuram</t>
  </si>
  <si>
    <t>Boyapalem Y</t>
  </si>
  <si>
    <t>Golden jubilee hospital</t>
  </si>
  <si>
    <t>Swarnabharathi Stadium</t>
  </si>
  <si>
    <t>Punjab hotel</t>
  </si>
  <si>
    <t>R&amp;B</t>
  </si>
  <si>
    <t>Sevenhills</t>
  </si>
  <si>
    <t xml:space="preserve">III town </t>
  </si>
  <si>
    <t>rama talkies</t>
  </si>
  <si>
    <t>Gollapalem Junction</t>
  </si>
  <si>
    <t>Watch house</t>
  </si>
  <si>
    <t>CPO</t>
  </si>
  <si>
    <t>Gosala</t>
  </si>
  <si>
    <t>Gopalapatnam RS</t>
  </si>
  <si>
    <t xml:space="preserve">IV town </t>
  </si>
  <si>
    <t>ASR Statue</t>
  </si>
  <si>
    <t>I town</t>
  </si>
  <si>
    <t>Collectorate</t>
  </si>
  <si>
    <t>Pen School</t>
  </si>
  <si>
    <t>Haritha Lodge</t>
  </si>
  <si>
    <t>Town kotha Road</t>
  </si>
  <si>
    <t>Tenneti</t>
  </si>
  <si>
    <t>Harbour</t>
  </si>
  <si>
    <t>Convent</t>
  </si>
  <si>
    <t>Essar</t>
  </si>
  <si>
    <t>Patel junction</t>
  </si>
  <si>
    <t>Coastal Battery</t>
  </si>
  <si>
    <t xml:space="preserve">I town </t>
  </si>
  <si>
    <t>Durgalamma temple</t>
  </si>
  <si>
    <t xml:space="preserve">kapparada </t>
  </si>
  <si>
    <t>Sea Horse</t>
  </si>
  <si>
    <t>N.T.R.circle Beach</t>
  </si>
  <si>
    <t>Turner choultry</t>
  </si>
  <si>
    <t>saraswathi</t>
  </si>
  <si>
    <t>Ramakrishna</t>
  </si>
  <si>
    <t xml:space="preserve">Dolphin </t>
  </si>
  <si>
    <t>Tagarapuvalasa Old Bus stand</t>
  </si>
  <si>
    <t>Pandimetta</t>
  </si>
  <si>
    <t>GVMC Gandhi Statue</t>
  </si>
  <si>
    <t>Novotel Hotel Down</t>
  </si>
  <si>
    <t>Z.P.</t>
  </si>
  <si>
    <t>Jagadamba</t>
  </si>
  <si>
    <t xml:space="preserve">Circuit House </t>
  </si>
  <si>
    <t>Siripuram</t>
  </si>
  <si>
    <t>Appughar</t>
  </si>
  <si>
    <t>Park hotel</t>
  </si>
  <si>
    <t>Pedawaltair</t>
  </si>
  <si>
    <t>All India Radio</t>
  </si>
  <si>
    <t>CMR Engineering College</t>
  </si>
  <si>
    <t>Pandurangapuram down</t>
  </si>
  <si>
    <t>CR Reddy Square</t>
  </si>
  <si>
    <t>YMCA</t>
  </si>
  <si>
    <t>Pandurangapuram temple</t>
  </si>
  <si>
    <t>Pithapuram colony</t>
  </si>
  <si>
    <t>Dondaparthy</t>
  </si>
  <si>
    <t>Railway new colony</t>
  </si>
  <si>
    <t>Maharani Parlour</t>
  </si>
  <si>
    <t>Railway High School Raod junction</t>
  </si>
  <si>
    <t>Diamond park</t>
  </si>
  <si>
    <t>Pinagadi</t>
  </si>
  <si>
    <t>Sujataha Nagar</t>
  </si>
  <si>
    <t>Chinna musidiwada</t>
  </si>
  <si>
    <t>Totagaruvu</t>
  </si>
  <si>
    <t>Malkapuram</t>
  </si>
  <si>
    <t>Maruthi Circle</t>
  </si>
  <si>
    <t>Pipe Line Junction</t>
  </si>
  <si>
    <t>Coromandel Gate</t>
  </si>
  <si>
    <t>Scindia</t>
  </si>
  <si>
    <t>Gokul theater junction</t>
  </si>
  <si>
    <t>Muralinagar</t>
  </si>
  <si>
    <t>NAD Colony (Blinker)</t>
  </si>
  <si>
    <t>Natayyapalem</t>
  </si>
  <si>
    <t>Old traffic P.S</t>
  </si>
  <si>
    <t>New port</t>
  </si>
  <si>
    <t>karnavanipalem Junction</t>
  </si>
  <si>
    <t>gangavaram port junction</t>
  </si>
  <si>
    <t>Rushikonda</t>
  </si>
  <si>
    <t>Sagar Nagar</t>
  </si>
  <si>
    <t>Visalakshi nagar N116</t>
  </si>
  <si>
    <t xml:space="preserve">Visalakshi nagar Beach Road </t>
  </si>
  <si>
    <t>Jodugullapalem</t>
  </si>
  <si>
    <t>kailsagiri /Hanumanthwaka /BRTS Colony</t>
  </si>
  <si>
    <t>East point golf junction-Blinker</t>
  </si>
  <si>
    <t>Mudasarlova Rear side</t>
  </si>
  <si>
    <t>Cricket Stadium Junction</t>
  </si>
  <si>
    <t xml:space="preserve">Madhurawada </t>
  </si>
  <si>
    <t>Krishnapuram C Jail Junction</t>
  </si>
  <si>
    <t>Doratota</t>
  </si>
  <si>
    <t>I Town</t>
  </si>
  <si>
    <t>Fishing harbour Blinker</t>
  </si>
  <si>
    <t>Old Post office Blinker</t>
  </si>
  <si>
    <t>Victoria Statue Blinker</t>
  </si>
  <si>
    <t>IV Town</t>
  </si>
  <si>
    <t>Railway Station Out gate-Blinker</t>
  </si>
  <si>
    <t>Railway Station In gate-Blinker</t>
  </si>
  <si>
    <t>Exisitng camera</t>
  </si>
  <si>
    <t>Fixed</t>
  </si>
  <si>
    <t>PTZ</t>
  </si>
  <si>
    <t>Mini PTZ</t>
  </si>
  <si>
    <t>Proposed Camera</t>
  </si>
  <si>
    <t xml:space="preserve">Reamarks </t>
  </si>
  <si>
    <t>Y-Jn-Gosthani park</t>
  </si>
  <si>
    <t>Dairy Form Junction</t>
  </si>
  <si>
    <t>T -Point -at Hanumanthuwaka</t>
  </si>
  <si>
    <t>3 Roads are covered under RLVD System 2 ANPR, 1 Over view</t>
  </si>
  <si>
    <t>Taken reference as mangalagiri complex ,with the inputs from C.I.</t>
  </si>
  <si>
    <t>Venkanna palem Port Junction</t>
  </si>
  <si>
    <t>Need Junction location clarification</t>
  </si>
  <si>
    <t xml:space="preserve">No provision for the CCTV Pole </t>
  </si>
  <si>
    <t>Ramatalkies junction</t>
  </si>
  <si>
    <t>Location not found</t>
  </si>
  <si>
    <t>Highway point</t>
  </si>
  <si>
    <t>Seethammadara Circle</t>
  </si>
  <si>
    <t>Birla juncton</t>
  </si>
  <si>
    <t>Agnampudi Anjaney Swmy temple Junction</t>
  </si>
  <si>
    <t>Burma Junction,2 RLVD Cameras</t>
  </si>
  <si>
    <t>4 RLVD cameras</t>
  </si>
  <si>
    <t>Nex to tenneti park point to wards left kailsagiri</t>
  </si>
  <si>
    <t>As per S.I.Suresh suggestions point taken as Denidayalpuram</t>
  </si>
  <si>
    <t>SBI T-Point</t>
  </si>
  <si>
    <t xml:space="preserve">Location not found We have Dora palem </t>
  </si>
  <si>
    <t>Need area clarity</t>
  </si>
  <si>
    <t>Scattered and critical point</t>
  </si>
  <si>
    <t>Sri chaitanya point</t>
  </si>
  <si>
    <t>Ramanna Colony</t>
  </si>
  <si>
    <t>kapparada junction</t>
  </si>
  <si>
    <t>Tagarapuvalasa High way point</t>
  </si>
  <si>
    <t>New Gajuwaka</t>
  </si>
  <si>
    <t>Total</t>
  </si>
  <si>
    <t>Sl no</t>
  </si>
  <si>
    <t>S.No as per main sheet</t>
  </si>
  <si>
    <t xml:space="preserve">Sl no </t>
  </si>
  <si>
    <t>Junction List provided by Police department and survey report</t>
  </si>
  <si>
    <t>Co-ordinated with local traffic department but Location not found</t>
  </si>
  <si>
    <t>L&amp;T Proposed Camera</t>
  </si>
  <si>
    <t>Note-: L&amp;T proposed cameras qty  may changes  based on the client approval</t>
  </si>
  <si>
    <t>Lnt Proposed Cameras by considering complete junction</t>
  </si>
  <si>
    <t>Location Name</t>
  </si>
  <si>
    <t>Car Shed</t>
  </si>
  <si>
    <t>Murali Nagar </t>
  </si>
  <si>
    <t>Auto Nagar</t>
  </si>
  <si>
    <t>RLVD junction</t>
  </si>
  <si>
    <t>RLVD junction list</t>
  </si>
  <si>
    <t>RLVD junctions</t>
  </si>
  <si>
    <t>Junctions</t>
  </si>
  <si>
    <t>Unidentified Junctions</t>
  </si>
  <si>
    <t>Environmental sensor  junction</t>
  </si>
  <si>
    <t>Vizag Smart city project junction list</t>
  </si>
  <si>
    <t>L&amp;T survey -List of junctions with existing camera</t>
  </si>
  <si>
    <t>L&amp;T survey -List of unidentified  junctions</t>
  </si>
  <si>
    <t>Remark</t>
  </si>
  <si>
    <t xml:space="preserve">S.No </t>
  </si>
  <si>
    <t>Location</t>
  </si>
  <si>
    <t xml:space="preserve">Location type </t>
  </si>
  <si>
    <t>Remarks</t>
  </si>
  <si>
    <t>Anakapalli</t>
  </si>
  <si>
    <t>Commercial Area/Residential Area/Traffic Area</t>
  </si>
  <si>
    <t>Location Recommended by the Zonal Commisioner Anakapalli</t>
  </si>
  <si>
    <t>Bhimunipatnam</t>
  </si>
  <si>
    <t>Residentail Area</t>
  </si>
  <si>
    <t>Location Recommended by the Zonal Commisioner Bhimunipatnam</t>
  </si>
  <si>
    <t>Commercial Area/Traffic Area</t>
  </si>
  <si>
    <t xml:space="preserve">Location Recommended by the Zonal Commisioner </t>
  </si>
  <si>
    <t>Pendurthy</t>
  </si>
  <si>
    <t>Adavivaram</t>
  </si>
  <si>
    <t>Zoo Park</t>
  </si>
  <si>
    <t>Sensitive Area</t>
  </si>
  <si>
    <t>Location Recommended by the Curator</t>
  </si>
  <si>
    <t>Jagadamba Center</t>
  </si>
  <si>
    <t>Commercial Area</t>
  </si>
  <si>
    <t>RK Beach Area</t>
  </si>
  <si>
    <t>Residentail Area/Tourist Place</t>
  </si>
  <si>
    <t>Duvvada</t>
  </si>
  <si>
    <t>Industrial Area</t>
  </si>
  <si>
    <t>Seethammadara</t>
  </si>
  <si>
    <t>Mixed Area</t>
  </si>
  <si>
    <t>Traffice Area</t>
  </si>
  <si>
    <t>NAD Junction</t>
  </si>
  <si>
    <t>Simhachalam Temple</t>
  </si>
  <si>
    <t>Location Recommended by the EO</t>
  </si>
  <si>
    <t>Environmental sensor junction  provided by Pollution board</t>
  </si>
  <si>
    <t>Number of junction received</t>
  </si>
  <si>
    <t>Smart Pole</t>
  </si>
  <si>
    <t>Surveillance  Junctions with existing camera</t>
  </si>
  <si>
    <t>Surveillance  Junctions without existing camera</t>
  </si>
  <si>
    <t>This will be decided after smart pole design submission</t>
  </si>
  <si>
    <t xml:space="preserve">Solid waste management </t>
  </si>
  <si>
    <t>Will be decided after joint meeting with OEM and stakeholder</t>
  </si>
  <si>
    <t xml:space="preserve">PA and ECB location </t>
  </si>
  <si>
    <t>VMD</t>
  </si>
  <si>
    <t>Scope</t>
  </si>
  <si>
    <t>Marripalem</t>
  </si>
  <si>
    <t>Gnanapuram</t>
  </si>
  <si>
    <t>Request for final approval to proceed further.</t>
  </si>
  <si>
    <t>As per last meeting , updated the list with existing cameras and our proposal. Please review and suggest on balance junctions (34 nos) for further proceedings.</t>
  </si>
  <si>
    <t>Awaiting for meeting with Technical team of RTC for further working.</t>
  </si>
  <si>
    <t>Buses for system integration</t>
  </si>
  <si>
    <t xml:space="preserve"> Bus stop location </t>
  </si>
  <si>
    <t>As per todays discussion, Police dept will finalise on 10th july'17</t>
  </si>
  <si>
    <t>As per last meeting , we are proceeding. Request you to kindly review and revert. Also note that we have marked on google earth and shared kmz file.</t>
  </si>
  <si>
    <t>PAS</t>
  </si>
  <si>
    <t>ECB</t>
  </si>
  <si>
    <t>Variable Message Board</t>
  </si>
  <si>
    <t>Smart Poles</t>
  </si>
  <si>
    <t xml:space="preserve">PA </t>
  </si>
  <si>
    <t>N.T.R.circle</t>
  </si>
  <si>
    <t>Tagrapuvalasa Old Bus Stand</t>
  </si>
  <si>
    <t>Maharani peta</t>
  </si>
  <si>
    <t>Z.P</t>
  </si>
  <si>
    <t>jagdamba</t>
  </si>
  <si>
    <t>Sagar nagar</t>
  </si>
  <si>
    <t>Kailasagiri Top hill</t>
  </si>
  <si>
    <t>R K Beach</t>
  </si>
  <si>
    <t>Vuda Park Beach</t>
  </si>
  <si>
    <t>Submiarine</t>
  </si>
  <si>
    <t>Bheemil Beach</t>
  </si>
  <si>
    <t>GVMC Center park</t>
  </si>
  <si>
    <t>Dabagaraden Saraswathi park</t>
  </si>
  <si>
    <t>Siripuram HSBC Junction</t>
  </si>
  <si>
    <t>MVP Near TTD Kalyana Mandapam</t>
  </si>
  <si>
    <t>MVP Circle</t>
  </si>
  <si>
    <t>Stadium &amp; Convention</t>
  </si>
  <si>
    <t>Madhurwada Shilparaman</t>
  </si>
  <si>
    <t>VIP Road / Sampath Vinayak</t>
  </si>
  <si>
    <t>Railway Junction</t>
  </si>
  <si>
    <t>Gyanapuranm Port Circle</t>
  </si>
  <si>
    <t>Urvasi Junction Polytechnic Junction</t>
  </si>
  <si>
    <t>Seethamdhara Rythu Bazaar</t>
  </si>
  <si>
    <t>Poorna Market</t>
  </si>
  <si>
    <t>Simachalam Hill</t>
  </si>
  <si>
    <t>Gajuwaka Gvmc Zonal Office</t>
  </si>
  <si>
    <t>Steel Plant</t>
  </si>
  <si>
    <t>Malikapuram</t>
  </si>
  <si>
    <t>Scindia Junction Flyover</t>
  </si>
  <si>
    <t>seven hills</t>
  </si>
  <si>
    <t>kurupam circle</t>
  </si>
  <si>
    <t>dolphin/sea nose</t>
  </si>
  <si>
    <t>CCTV</t>
  </si>
  <si>
    <t>Madhurawada ( Kommadi Junction )</t>
  </si>
  <si>
    <t>Visalakshi nagar NH16</t>
  </si>
  <si>
    <t>RTC X Roads( near TSR)</t>
  </si>
  <si>
    <t xml:space="preserve">Visakhapatnam Smart City </t>
  </si>
  <si>
    <t>System Integrator Project - CCTV RLVD Locations</t>
  </si>
  <si>
    <t>System Integrator Project - Smart Poles Locations</t>
  </si>
  <si>
    <t xml:space="preserve">Visakhapatnam Smart City  </t>
  </si>
  <si>
    <t>System Integrator Project - VMB Locations</t>
  </si>
  <si>
    <t>System Integrator Project - ECB Locations</t>
  </si>
  <si>
    <t>System Integrator Project - PAS Locations</t>
  </si>
  <si>
    <t>MVP</t>
  </si>
  <si>
    <t>Dwaraka PS</t>
  </si>
  <si>
    <t>Boyapalem Jn</t>
  </si>
  <si>
    <t>Gopalapatnam RS Jn</t>
  </si>
  <si>
    <t>MR Pet</t>
  </si>
  <si>
    <t>Convent Jn</t>
  </si>
  <si>
    <t>Essar Jn</t>
  </si>
  <si>
    <t>Y-Junction</t>
  </si>
  <si>
    <t>kapparada Jn</t>
  </si>
  <si>
    <t>Pandurangapuram Jn</t>
  </si>
  <si>
    <t>Hanumanthwaka Jn (Near Mekala Jn)</t>
  </si>
  <si>
    <t>East point golf junction</t>
  </si>
  <si>
    <t>Fishing harbour Entrance</t>
  </si>
  <si>
    <t>Old Post office Jn</t>
  </si>
  <si>
    <t>Victoria Statue Jn</t>
  </si>
  <si>
    <t xml:space="preserve"> Airport</t>
  </si>
  <si>
    <t>C.R Reddy Jn</t>
  </si>
  <si>
    <t>Gollapalem Statue</t>
  </si>
  <si>
    <t>Railway Station Out gate</t>
  </si>
  <si>
    <t>Railway Station In gate</t>
  </si>
  <si>
    <t>Dwaraka Jn</t>
  </si>
  <si>
    <t xml:space="preserve">MVP </t>
  </si>
  <si>
    <t>MR Peta</t>
  </si>
  <si>
    <t>Old Post office</t>
  </si>
  <si>
    <t>III Town</t>
  </si>
  <si>
    <t>PAS&amp;ECB</t>
  </si>
  <si>
    <t>PA</t>
  </si>
  <si>
    <t>PAS PURE</t>
  </si>
  <si>
    <t>ECB pure</t>
  </si>
  <si>
    <t>Number of Links at Junction</t>
  </si>
  <si>
    <t>LINK Provisioing for each JB</t>
  </si>
  <si>
    <t>1 GB</t>
  </si>
  <si>
    <t>OV</t>
  </si>
  <si>
    <t>ANPR/LPU</t>
  </si>
  <si>
    <t>100MB</t>
  </si>
  <si>
    <t>PAS&amp;ECB(3)</t>
  </si>
  <si>
    <t>ECB(10)</t>
  </si>
  <si>
    <t>S. No.</t>
  </si>
  <si>
    <t>Description</t>
  </si>
  <si>
    <t>Bandwidth 
in Mbps</t>
  </si>
  <si>
    <t>Link Requirement</t>
  </si>
  <si>
    <t>Comment</t>
  </si>
  <si>
    <t>1 Gbps/ 100 Mbps Single Mode Fibre link  at each location (Refer the list of Junctions for more details) -
 34 Junctions locations mentioned in the list - Row no. 71 onwards for CCTV surveilance needs confirmation</t>
  </si>
  <si>
    <t>The link should be in ring or redundant connectivity</t>
  </si>
  <si>
    <t>Bandwidth for 50 smart pole locations</t>
  </si>
  <si>
    <t xml:space="preserve">1 Gbps Single Mode Fibre Link at each location </t>
  </si>
  <si>
    <t>Bandwidth for 423 existing cameras</t>
  </si>
  <si>
    <t>bandwidth for bus stops - 50 Nos.</t>
  </si>
  <si>
    <t>100 Mbps Single Mode Fibre Link at each location</t>
  </si>
  <si>
    <t>Bandwidth for bus stations - 5 nos.</t>
  </si>
  <si>
    <t>Bandwidth for Primary CCC</t>
  </si>
  <si>
    <t>May not be required if feed is taken from DC L3 switch to the CCC</t>
  </si>
  <si>
    <t>Bandwidth for DC</t>
  </si>
  <si>
    <t>2 nos. of 2x10Gbps Single Mode Fibre Link</t>
  </si>
  <si>
    <t>Bandwidth for DC-DR on Dark Fiber</t>
  </si>
  <si>
    <t xml:space="preserve">2x10G </t>
  </si>
  <si>
    <t>2x10 Gbps Single Mode Fibre Link</t>
  </si>
  <si>
    <t>Bandwidth for secondary CCC</t>
  </si>
  <si>
    <t>2*10 Gbps Single Mode Fibre Link</t>
  </si>
  <si>
    <t>Bandwidth details for existing cameras</t>
  </si>
  <si>
    <t xml:space="preserve">For Existing cameras - only the count is available, which is 423. Detailing of the cameras per junction are required. </t>
  </si>
  <si>
    <t>Existing cameras</t>
  </si>
  <si>
    <t>Bandwith per camera (Mbps)</t>
  </si>
  <si>
    <t>Total bandwith (Mbps)</t>
  </si>
  <si>
    <t>Expectations from Network Service Provider:</t>
  </si>
  <si>
    <t>Service provider network should support Multicast (PIM, IGMP).</t>
  </si>
  <si>
    <t>Any to any MPLS connectivity should be established for end to end reachability.</t>
  </si>
  <si>
    <t>Junction aggregation point for edge devices should be service provider switch at POP i.e. gateway for all junction edge devices should be POP aggregation switch.</t>
  </si>
  <si>
    <t>222/999 point</t>
  </si>
  <si>
    <t>Anakapalli bus stn</t>
  </si>
  <si>
    <t>CBS terminal</t>
  </si>
  <si>
    <t>DBS in gate</t>
  </si>
  <si>
    <t xml:space="preserve">Kommadi </t>
  </si>
  <si>
    <t>Opp. VSP depot</t>
  </si>
  <si>
    <t>Purushothamapuram</t>
  </si>
  <si>
    <t>Simhapuri Layout</t>
  </si>
  <si>
    <t>COUNT</t>
  </si>
  <si>
    <t>BUS STOPS</t>
  </si>
  <si>
    <t>BUS TERMINALS</t>
  </si>
  <si>
    <t>BANDWIDTH (Mbps)</t>
  </si>
  <si>
    <t>BANDWIDTH (Mbps) / DEVICE</t>
  </si>
  <si>
    <t>BW in Each Locn ( Mbps)</t>
  </si>
  <si>
    <t>BW in Each Locn (Mbps)</t>
  </si>
  <si>
    <t>Bandwidth for VMD - 10 nos.</t>
  </si>
  <si>
    <t>2x10G Dark fiber redundant connectivity with different paths should be provided across two datacenters.</t>
  </si>
  <si>
    <t>Redundancy links and redundant paths from the NSP to be provided at Datacenter and CCC.</t>
  </si>
  <si>
    <t>Location of the NSP POPs to be identified jointly with respect to the junctions.</t>
  </si>
  <si>
    <t>NOW</t>
  </si>
  <si>
    <t>PA(5)</t>
  </si>
  <si>
    <t>KGH</t>
  </si>
  <si>
    <t>Railway Station Junction (Out gate)</t>
  </si>
  <si>
    <t>Murali Nagar</t>
  </si>
  <si>
    <t>Madurwada bus stop</t>
  </si>
  <si>
    <t>kommadi</t>
  </si>
  <si>
    <t>X Coordinate</t>
  </si>
  <si>
    <t>Y Coordinates</t>
  </si>
  <si>
    <t>17.712368,</t>
  </si>
  <si>
    <t>X-Co ordniate</t>
  </si>
  <si>
    <t>Y-Co ordinate</t>
  </si>
  <si>
    <t>Venkojipalem Petrol Bunk</t>
  </si>
  <si>
    <t>Zoo</t>
  </si>
  <si>
    <t>kancharapalem before gnanapuram</t>
  </si>
  <si>
    <t>RK Beach</t>
  </si>
  <si>
    <t>X</t>
  </si>
  <si>
    <t>Y</t>
  </si>
  <si>
    <t>X coordinate</t>
  </si>
  <si>
    <t>Y coordinate</t>
  </si>
  <si>
    <t>Signalling</t>
  </si>
  <si>
    <t>Rama Talkies</t>
  </si>
  <si>
    <t>Daba Gadens</t>
  </si>
  <si>
    <t xml:space="preserve">Andra University Road Peda Water
</t>
  </si>
  <si>
    <t>Krishna College Jn.</t>
  </si>
  <si>
    <t>R&amp;B(Ramanna Colony Jn</t>
  </si>
  <si>
    <t>Kakani Nagar Jn</t>
  </si>
  <si>
    <t>100 feet road Jn.</t>
  </si>
  <si>
    <t>Dwarakanagar Jn.</t>
  </si>
  <si>
    <t>Sangam Sarat Jn.</t>
  </si>
  <si>
    <t>Rail Club(DLO Jn.)</t>
  </si>
  <si>
    <t>28 Bus stop(TC palem BNITN Colony) Jn.</t>
  </si>
  <si>
    <t>Sri Surya Jn.</t>
  </si>
  <si>
    <t>CPO Jn.</t>
  </si>
  <si>
    <t>Watch House Jn.</t>
  </si>
  <si>
    <t>Pedagadili Jn.</t>
  </si>
  <si>
    <t>Chinagadili Jn.</t>
  </si>
  <si>
    <t>Survey to be done for signalling points</t>
  </si>
  <si>
    <t>Boyapalem  Junction</t>
  </si>
  <si>
    <t>Collectorate(KGH )</t>
  </si>
  <si>
    <t>Y Jn Gosthani park</t>
  </si>
  <si>
    <t>Pandurangapuram Junction</t>
  </si>
  <si>
    <t>Old traffic P.S (New Gajuwaka)</t>
  </si>
  <si>
    <t>Old Post office Junction</t>
  </si>
  <si>
    <t>Victoria Statue Junction</t>
  </si>
  <si>
    <t>Railway Station In gate Junction</t>
  </si>
  <si>
    <t>Car Shed Junction</t>
  </si>
  <si>
    <t>Siripuram-2(CR Reddy square)</t>
  </si>
  <si>
    <t>Z.P junction</t>
  </si>
  <si>
    <t>Dolphin Junction</t>
  </si>
  <si>
    <t>I. Gandhi (Gollalapalem)</t>
  </si>
  <si>
    <t>Data Centre/PCCC/GVMC  office</t>
  </si>
  <si>
    <t>SCCC/ CP office( control room)</t>
  </si>
  <si>
    <t>Bandwidth for 115 junctions ( CCTV SURVEILLANCE , RLVD , PAS , ECB , SIGNALLING)</t>
  </si>
  <si>
    <t>Requirement from Internet Service Provider</t>
  </si>
  <si>
    <t xml:space="preserve">Internet leased line connectivity of 1.25 Gbps at DC (considering 1.02Gbps for Smart Poles and 0.23 Gbps for applications at Data Center) and 10Mbps at DR with 1.25Gbps failover connectivity at DR </t>
  </si>
  <si>
    <t>feed from the existing Police CCC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</si>
</sst>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0"/>
  </numFmts>
  <fonts count="14" x14ac:knownFonts="1">
    <font>
      <sz val="11"/>
      <color theme="1"/>
      <name val="Calibri"/>
      <family val="2"/>
      <scheme val="minor"/>
    </font>
    <font>
      <b/>
      <sz val="12"/>
      <color theme="1"/>
      <name val="Calibri"/>
      <family val="2"/>
      <scheme val="minor"/>
    </font>
    <font>
      <b/>
      <sz val="18"/>
      <color theme="1"/>
      <name val="Calibri"/>
      <family val="2"/>
      <scheme val="minor"/>
    </font>
    <font>
      <b/>
      <sz val="11"/>
      <color theme="1"/>
      <name val="Calibri"/>
      <family val="2"/>
      <scheme val="minor"/>
    </font>
    <font>
      <sz val="20"/>
      <color theme="1"/>
      <name val="Calibri"/>
      <family val="2"/>
      <scheme val="minor"/>
    </font>
    <font>
      <sz val="11.5"/>
      <color rgb="FF212121"/>
      <name val="Segoe UI"/>
      <family val="2"/>
    </font>
    <font>
      <b/>
      <sz val="14"/>
      <color theme="1"/>
      <name val="Calibri"/>
      <family val="2"/>
      <scheme val="minor"/>
    </font>
    <font>
      <sz val="22"/>
      <color theme="1"/>
      <name val="Calibri"/>
      <family val="2"/>
      <scheme val="minor"/>
    </font>
    <font>
      <sz val="11"/>
      <name val="Calibri"/>
      <family val="2"/>
      <scheme val="minor"/>
    </font>
    <font>
      <b/>
      <sz val="20"/>
      <color theme="1"/>
      <name val="Calibri"/>
      <family val="2"/>
      <scheme val="minor"/>
    </font>
    <font>
      <sz val="11"/>
      <color rgb="FF000000"/>
      <name val="Calibri"/>
      <family val="2"/>
      <scheme val="minor"/>
    </font>
    <font>
      <sz val="11"/>
      <color rgb="FF000000"/>
      <name val="Calibri"/>
      <family val="2"/>
    </font>
    <font>
      <sz val="11"/>
      <color theme="1"/>
      <name val="Calibri"/>
      <family val="2"/>
      <scheme val="minor"/>
    </font>
    <font>
      <sz val="11"/>
      <color rgb="FF333333"/>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FFFF00"/>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00B0F0"/>
        <bgColor indexed="64"/>
      </patternFill>
    </fill>
    <fill>
      <patternFill patternType="solid">
        <fgColor rgb="FF7030A0"/>
        <bgColor indexed="64"/>
      </patternFill>
    </fill>
    <fill>
      <patternFill patternType="solid">
        <fgColor theme="9" tint="-0.249977111117893"/>
        <bgColor indexed="64"/>
      </patternFill>
    </fill>
    <fill>
      <patternFill patternType="solid">
        <fgColor rgb="FFFF0000"/>
        <bgColor indexed="64"/>
      </patternFill>
    </fill>
    <fill>
      <patternFill patternType="solid">
        <fgColor theme="0" tint="-0.499984740745262"/>
        <bgColor indexed="64"/>
      </patternFill>
    </fill>
    <fill>
      <patternFill patternType="solid">
        <fgColor rgb="FFCCFF33"/>
        <bgColor indexed="64"/>
      </patternFill>
    </fill>
  </fills>
  <borders count="35">
    <border>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diagonal/>
    </border>
    <border>
      <left/>
      <right/>
      <top/>
      <bottom style="medium">
        <color auto="1"/>
      </bottom>
      <diagonal/>
    </border>
    <border>
      <left style="thin">
        <color auto="1"/>
      </left>
      <right style="medium">
        <color auto="1"/>
      </right>
      <top/>
      <bottom/>
      <diagonal/>
    </border>
    <border>
      <left style="thin">
        <color auto="1"/>
      </left>
      <right style="medium">
        <color auto="1"/>
      </right>
      <top/>
      <bottom style="thin">
        <color auto="1"/>
      </bottom>
      <diagonal/>
    </border>
    <border>
      <left/>
      <right/>
      <top style="thin">
        <color auto="1"/>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s>
  <cellStyleXfs count="1">
    <xf numFmtId="0" fontId="0" fillId="0" borderId="0"/>
  </cellStyleXfs>
  <cellXfs count="230">
    <xf numFmtId="0" fontId="0" fillId="0" borderId="0" xfId="0"/>
    <xf numFmtId="0" fontId="0" fillId="2" borderId="1" xfId="0" applyFill="1" applyBorder="1" applyAlignment="1">
      <alignment horizontal="center"/>
    </xf>
    <xf numFmtId="0" fontId="0" fillId="2" borderId="2" xfId="0" applyFill="1" applyBorder="1" applyAlignment="1">
      <alignment horizontal="center"/>
    </xf>
    <xf numFmtId="0" fontId="0" fillId="0" borderId="2" xfId="0" applyFill="1" applyBorder="1" applyAlignment="1">
      <alignment horizontal="center"/>
    </xf>
    <xf numFmtId="0" fontId="0" fillId="2" borderId="2" xfId="0" applyFill="1" applyBorder="1" applyAlignment="1">
      <alignment horizontal="center" wrapText="1"/>
    </xf>
    <xf numFmtId="0" fontId="0" fillId="0" borderId="2" xfId="0" applyFill="1" applyBorder="1" applyAlignment="1">
      <alignment horizontal="center" vertical="center"/>
    </xf>
    <xf numFmtId="0" fontId="0" fillId="0" borderId="2" xfId="0" applyBorder="1" applyAlignment="1">
      <alignment horizontal="center" vertical="center"/>
    </xf>
    <xf numFmtId="0" fontId="0" fillId="2" borderId="2" xfId="0" applyFill="1" applyBorder="1" applyAlignment="1">
      <alignment horizontal="center" vertical="center" wrapText="1"/>
    </xf>
    <xf numFmtId="0" fontId="0" fillId="0" borderId="2" xfId="0" applyFill="1" applyBorder="1" applyAlignment="1">
      <alignment horizontal="center" wrapText="1"/>
    </xf>
    <xf numFmtId="0" fontId="0" fillId="0" borderId="0" xfId="0" applyFill="1" applyAlignment="1">
      <alignment horizontal="center" vertical="center"/>
    </xf>
    <xf numFmtId="0" fontId="0" fillId="2" borderId="2" xfId="0" applyFont="1" applyFill="1" applyBorder="1" applyAlignment="1">
      <alignment horizontal="center" vertical="center"/>
    </xf>
    <xf numFmtId="0" fontId="1" fillId="3" borderId="2" xfId="0" applyFont="1" applyFill="1" applyBorder="1" applyAlignment="1">
      <alignment horizontal="center" vertical="center" wrapText="1"/>
    </xf>
    <xf numFmtId="0" fontId="0" fillId="2" borderId="2" xfId="0" applyFill="1" applyBorder="1" applyAlignment="1">
      <alignment horizontal="center" vertical="center"/>
    </xf>
    <xf numFmtId="0" fontId="1" fillId="3" borderId="3" xfId="0" applyFont="1" applyFill="1" applyBorder="1" applyAlignment="1">
      <alignment horizontal="center" vertical="center" wrapText="1"/>
    </xf>
    <xf numFmtId="0" fontId="0" fillId="0" borderId="1" xfId="0" applyBorder="1"/>
    <xf numFmtId="0" fontId="1" fillId="3" borderId="2" xfId="0" applyFont="1" applyFill="1" applyBorder="1" applyAlignment="1">
      <alignment horizontal="center" vertical="center" wrapText="1"/>
    </xf>
    <xf numFmtId="0" fontId="0" fillId="2" borderId="3" xfId="0" applyFill="1" applyBorder="1" applyAlignment="1">
      <alignment horizontal="center" vertical="center"/>
    </xf>
    <xf numFmtId="0" fontId="0" fillId="2" borderId="0" xfId="0" applyFill="1"/>
    <xf numFmtId="0" fontId="0" fillId="0" borderId="2" xfId="0" applyBorder="1"/>
    <xf numFmtId="0" fontId="0" fillId="0" borderId="14" xfId="0" applyBorder="1"/>
    <xf numFmtId="0" fontId="0" fillId="2" borderId="14" xfId="0" applyFill="1" applyBorder="1" applyAlignment="1">
      <alignment horizontal="center"/>
    </xf>
    <xf numFmtId="0" fontId="3" fillId="2" borderId="14" xfId="0" applyFont="1" applyFill="1" applyBorder="1" applyAlignment="1">
      <alignment horizontal="center"/>
    </xf>
    <xf numFmtId="0" fontId="0" fillId="0" borderId="0" xfId="0" applyAlignment="1">
      <alignment horizontal="center"/>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9" xfId="0" applyFont="1" applyBorder="1" applyAlignment="1">
      <alignment horizontal="center" vertical="center" wrapText="1"/>
    </xf>
    <xf numFmtId="0" fontId="5" fillId="0" borderId="7" xfId="0" applyFont="1" applyBorder="1" applyAlignment="1">
      <alignment horizontal="center" vertical="center" wrapText="1"/>
    </xf>
    <xf numFmtId="0" fontId="0" fillId="2" borderId="2" xfId="0" applyFill="1" applyBorder="1"/>
    <xf numFmtId="0" fontId="0" fillId="7" borderId="2" xfId="0" applyFill="1" applyBorder="1" applyAlignment="1">
      <alignment horizontal="center" vertical="center"/>
    </xf>
    <xf numFmtId="0" fontId="0" fillId="7" borderId="1" xfId="0" applyFill="1" applyBorder="1" applyAlignment="1">
      <alignment horizontal="center" vertical="center"/>
    </xf>
    <xf numFmtId="0" fontId="0" fillId="7" borderId="2" xfId="0" applyFill="1" applyBorder="1" applyAlignment="1">
      <alignment horizontal="center" vertical="center" wrapText="1"/>
    </xf>
    <xf numFmtId="0" fontId="0" fillId="7" borderId="3" xfId="0" applyFill="1" applyBorder="1" applyAlignment="1">
      <alignment horizontal="center" vertical="center" wrapText="1"/>
    </xf>
    <xf numFmtId="0" fontId="0" fillId="0" borderId="1" xfId="0" applyBorder="1" applyAlignment="1">
      <alignment horizontal="center" vertical="center"/>
    </xf>
    <xf numFmtId="0" fontId="0" fillId="0" borderId="3" xfId="0" applyBorder="1" applyAlignment="1">
      <alignment vertical="center"/>
    </xf>
    <xf numFmtId="0" fontId="0" fillId="0" borderId="9"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center" vertic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6" fillId="7" borderId="8" xfId="0" applyFont="1" applyFill="1" applyBorder="1" applyAlignment="1">
      <alignment horizontal="center" vertical="center"/>
    </xf>
    <xf numFmtId="0" fontId="6" fillId="7" borderId="4" xfId="0" applyFont="1" applyFill="1" applyBorder="1" applyAlignment="1">
      <alignment horizontal="center" vertical="center"/>
    </xf>
    <xf numFmtId="0" fontId="6" fillId="7" borderId="4" xfId="0" applyFont="1" applyFill="1" applyBorder="1" applyAlignment="1">
      <alignment horizontal="center" vertical="center" wrapText="1"/>
    </xf>
    <xf numFmtId="0" fontId="6" fillId="7" borderId="5" xfId="0" applyFont="1" applyFill="1" applyBorder="1" applyAlignment="1">
      <alignment horizontal="center" vertical="center"/>
    </xf>
    <xf numFmtId="0" fontId="0" fillId="0" borderId="9" xfId="0" applyBorder="1"/>
    <xf numFmtId="0" fontId="0" fillId="0" borderId="6" xfId="0" applyFill="1" applyBorder="1" applyAlignment="1">
      <alignment horizontal="center" vertical="center"/>
    </xf>
    <xf numFmtId="0" fontId="0" fillId="0" borderId="6" xfId="0" applyBorder="1"/>
    <xf numFmtId="0" fontId="0" fillId="0" borderId="0" xfId="0" applyBorder="1"/>
    <xf numFmtId="0" fontId="0" fillId="0" borderId="3" xfId="0" applyFill="1" applyBorder="1" applyAlignment="1">
      <alignment vertical="center" wrapText="1"/>
    </xf>
    <xf numFmtId="0" fontId="0" fillId="0" borderId="3" xfId="0" applyFill="1" applyBorder="1" applyAlignment="1">
      <alignment vertical="center"/>
    </xf>
    <xf numFmtId="0" fontId="0" fillId="0" borderId="3" xfId="0" applyBorder="1" applyAlignment="1">
      <alignment vertical="center" wrapText="1"/>
    </xf>
    <xf numFmtId="0" fontId="0" fillId="0" borderId="3" xfId="0" applyFill="1" applyBorder="1" applyAlignment="1">
      <alignment horizontal="left"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0" fillId="2" borderId="3" xfId="0" applyFill="1" applyBorder="1" applyAlignment="1">
      <alignment horizontal="center" vertical="center" wrapText="1"/>
    </xf>
    <xf numFmtId="0" fontId="0" fillId="0" borderId="7" xfId="0" applyFill="1" applyBorder="1" applyAlignment="1">
      <alignment horizontal="center" vertical="center"/>
    </xf>
    <xf numFmtId="0" fontId="1" fillId="3" borderId="19" xfId="0" applyFont="1" applyFill="1" applyBorder="1" applyAlignment="1">
      <alignment horizontal="center" vertical="center" wrapText="1"/>
    </xf>
    <xf numFmtId="0" fontId="0" fillId="2" borderId="19" xfId="0" applyFill="1" applyBorder="1" applyAlignment="1">
      <alignment horizontal="center" vertical="center"/>
    </xf>
    <xf numFmtId="0" fontId="0" fillId="2" borderId="19" xfId="0" applyFont="1" applyFill="1" applyBorder="1" applyAlignment="1">
      <alignment horizontal="center" vertical="center"/>
    </xf>
    <xf numFmtId="0" fontId="0" fillId="2" borderId="19" xfId="0" applyFill="1" applyBorder="1" applyAlignment="1">
      <alignment horizontal="center"/>
    </xf>
    <xf numFmtId="0" fontId="0" fillId="2" borderId="19" xfId="0" applyFill="1" applyBorder="1"/>
    <xf numFmtId="0" fontId="4" fillId="0" borderId="20" xfId="0" applyFont="1" applyBorder="1" applyAlignment="1">
      <alignment horizontal="center"/>
    </xf>
    <xf numFmtId="0" fontId="0" fillId="4" borderId="2" xfId="0" applyFill="1" applyBorder="1" applyAlignment="1">
      <alignment horizontal="center"/>
    </xf>
    <xf numFmtId="0" fontId="0" fillId="2" borderId="0" xfId="0" applyFill="1" applyAlignment="1">
      <alignment horizontal="center"/>
    </xf>
    <xf numFmtId="0" fontId="8" fillId="2" borderId="0" xfId="0" applyFont="1" applyFill="1" applyAlignment="1">
      <alignment horizontal="center"/>
    </xf>
    <xf numFmtId="0" fontId="0" fillId="2" borderId="11" xfId="0" applyFont="1" applyFill="1" applyBorder="1" applyAlignment="1">
      <alignment horizontal="center"/>
    </xf>
    <xf numFmtId="0" fontId="0" fillId="2" borderId="11" xfId="0" applyFill="1" applyBorder="1" applyAlignment="1">
      <alignment horizontal="center"/>
    </xf>
    <xf numFmtId="0" fontId="0" fillId="2" borderId="21" xfId="0" applyFill="1" applyBorder="1" applyAlignment="1">
      <alignment horizontal="center"/>
    </xf>
    <xf numFmtId="0" fontId="0" fillId="2" borderId="0" xfId="0" applyFill="1" applyAlignment="1">
      <alignment horizontal="center" vertical="center"/>
    </xf>
    <xf numFmtId="0" fontId="0" fillId="2" borderId="0" xfId="0" applyFill="1" applyBorder="1" applyAlignment="1">
      <alignment horizontal="center"/>
    </xf>
    <xf numFmtId="0" fontId="0" fillId="4" borderId="0" xfId="0" applyFill="1" applyBorder="1" applyAlignment="1">
      <alignment horizontal="center"/>
    </xf>
    <xf numFmtId="0" fontId="0" fillId="0" borderId="0" xfId="0" applyFill="1" applyAlignment="1">
      <alignment horizontal="center"/>
    </xf>
    <xf numFmtId="0" fontId="0" fillId="0" borderId="1" xfId="0" applyFill="1" applyBorder="1" applyAlignment="1">
      <alignment horizontal="center"/>
    </xf>
    <xf numFmtId="0" fontId="8" fillId="0" borderId="2" xfId="0" applyFont="1" applyFill="1" applyBorder="1" applyAlignment="1">
      <alignment horizontal="center"/>
    </xf>
    <xf numFmtId="0" fontId="8" fillId="0" borderId="0" xfId="0" applyFont="1" applyFill="1" applyAlignment="1">
      <alignment horizontal="center"/>
    </xf>
    <xf numFmtId="0" fontId="6" fillId="0" borderId="9" xfId="0" applyFont="1" applyFill="1" applyBorder="1" applyAlignment="1">
      <alignment horizontal="center" vertical="center"/>
    </xf>
    <xf numFmtId="0" fontId="6" fillId="0" borderId="6" xfId="0" applyFont="1" applyFill="1" applyBorder="1" applyAlignment="1">
      <alignment horizontal="center" vertical="center"/>
    </xf>
    <xf numFmtId="0" fontId="1" fillId="0" borderId="2" xfId="0" applyFont="1" applyFill="1" applyBorder="1" applyAlignment="1">
      <alignment horizontal="center" vertical="center" wrapText="1"/>
    </xf>
    <xf numFmtId="0" fontId="0" fillId="0" borderId="2" xfId="0" applyFont="1" applyFill="1" applyBorder="1" applyAlignment="1">
      <alignment horizontal="center" vertical="center"/>
    </xf>
    <xf numFmtId="0" fontId="8" fillId="0" borderId="2" xfId="0" applyFont="1" applyFill="1" applyBorder="1" applyAlignment="1">
      <alignment horizontal="center" wrapText="1"/>
    </xf>
    <xf numFmtId="0" fontId="0" fillId="0" borderId="2" xfId="0" applyFill="1" applyBorder="1" applyAlignment="1">
      <alignment horizontal="center" vertical="center" wrapText="1"/>
    </xf>
    <xf numFmtId="0" fontId="0" fillId="0" borderId="2" xfId="0" applyFont="1" applyFill="1" applyBorder="1" applyAlignment="1">
      <alignment horizontal="center"/>
    </xf>
    <xf numFmtId="0" fontId="0" fillId="0" borderId="2" xfId="0" applyFont="1" applyFill="1" applyBorder="1" applyAlignment="1">
      <alignment horizontal="center" wrapText="1"/>
    </xf>
    <xf numFmtId="0" fontId="0" fillId="0" borderId="16" xfId="0" applyFill="1" applyBorder="1" applyAlignment="1">
      <alignment horizontal="center"/>
    </xf>
    <xf numFmtId="0" fontId="0" fillId="0" borderId="11" xfId="0" applyFont="1" applyFill="1" applyBorder="1" applyAlignment="1">
      <alignment horizontal="center"/>
    </xf>
    <xf numFmtId="0" fontId="0" fillId="2" borderId="0" xfId="0" applyFill="1" applyAlignment="1">
      <alignment horizont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0" fillId="0" borderId="0" xfId="0" applyAlignment="1">
      <alignment wrapText="1"/>
    </xf>
    <xf numFmtId="0" fontId="0" fillId="0" borderId="0" xfId="0" applyAlignment="1"/>
    <xf numFmtId="0" fontId="1" fillId="0" borderId="16" xfId="0" applyFont="1" applyFill="1" applyBorder="1" applyAlignment="1">
      <alignment horizontal="center" vertical="center" wrapText="1"/>
    </xf>
    <xf numFmtId="0" fontId="0" fillId="2" borderId="16" xfId="0" applyFill="1" applyBorder="1" applyAlignment="1">
      <alignment horizontal="center"/>
    </xf>
    <xf numFmtId="0" fontId="0" fillId="2" borderId="16" xfId="0" applyFill="1" applyBorder="1" applyAlignment="1">
      <alignment horizontal="center" wrapText="1"/>
    </xf>
    <xf numFmtId="0" fontId="0" fillId="0" borderId="17" xfId="0" applyFill="1" applyBorder="1" applyAlignment="1">
      <alignment horizontal="center" wrapText="1"/>
    </xf>
    <xf numFmtId="0" fontId="0" fillId="0" borderId="17" xfId="0" applyFill="1" applyBorder="1" applyAlignment="1">
      <alignment horizontal="center" vertical="center"/>
    </xf>
    <xf numFmtId="0" fontId="0" fillId="0" borderId="17" xfId="0" applyFont="1" applyFill="1" applyBorder="1" applyAlignment="1">
      <alignment horizontal="center" vertical="center"/>
    </xf>
    <xf numFmtId="0" fontId="0" fillId="4" borderId="21" xfId="0" applyFill="1" applyBorder="1" applyAlignment="1">
      <alignment horizontal="center"/>
    </xf>
    <xf numFmtId="0" fontId="6" fillId="0" borderId="16" xfId="0" applyFont="1" applyFill="1" applyBorder="1" applyAlignment="1">
      <alignment horizontal="center" vertical="center" wrapText="1"/>
    </xf>
    <xf numFmtId="0" fontId="0" fillId="4" borderId="2" xfId="0" applyFill="1" applyBorder="1" applyAlignment="1">
      <alignment horizontal="center" wrapText="1"/>
    </xf>
    <xf numFmtId="0" fontId="0" fillId="0" borderId="2" xfId="0" applyBorder="1" applyAlignment="1"/>
    <xf numFmtId="0" fontId="0" fillId="2" borderId="0" xfId="0" applyFont="1" applyFill="1" applyBorder="1" applyAlignment="1">
      <alignment horizontal="center"/>
    </xf>
    <xf numFmtId="0" fontId="0" fillId="2" borderId="17" xfId="0" applyFill="1" applyBorder="1" applyAlignment="1">
      <alignment horizontal="center"/>
    </xf>
    <xf numFmtId="0" fontId="3" fillId="2" borderId="16" xfId="0" applyFont="1" applyFill="1" applyBorder="1" applyAlignment="1">
      <alignment horizontal="center"/>
    </xf>
    <xf numFmtId="0" fontId="6" fillId="0" borderId="16" xfId="0" applyFont="1" applyFill="1" applyBorder="1" applyAlignment="1">
      <alignment horizontal="center" vertical="center"/>
    </xf>
    <xf numFmtId="0" fontId="0" fillId="0" borderId="0" xfId="0" applyFill="1" applyBorder="1" applyAlignment="1">
      <alignment horizontal="center"/>
    </xf>
    <xf numFmtId="0" fontId="9" fillId="0" borderId="0" xfId="0" applyFont="1" applyFill="1" applyBorder="1" applyAlignment="1">
      <alignment horizontal="center"/>
    </xf>
    <xf numFmtId="0" fontId="1"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25" xfId="0" applyFont="1" applyFill="1" applyBorder="1" applyAlignment="1">
      <alignment horizontal="center" vertical="center"/>
    </xf>
    <xf numFmtId="0" fontId="1" fillId="0" borderId="19" xfId="0" applyFont="1" applyFill="1" applyBorder="1" applyAlignment="1">
      <alignment horizontal="center" vertical="center" wrapText="1"/>
    </xf>
    <xf numFmtId="0" fontId="1" fillId="0" borderId="26" xfId="0" applyFont="1" applyFill="1" applyBorder="1" applyAlignment="1">
      <alignment horizontal="center" vertical="center" wrapText="1"/>
    </xf>
    <xf numFmtId="0" fontId="1" fillId="0" borderId="27" xfId="0" applyFont="1" applyFill="1" applyBorder="1" applyAlignment="1">
      <alignment horizontal="center" vertical="center" wrapText="1"/>
    </xf>
    <xf numFmtId="0" fontId="0" fillId="2" borderId="27" xfId="0" applyFill="1" applyBorder="1" applyAlignment="1">
      <alignment horizontal="center"/>
    </xf>
    <xf numFmtId="0" fontId="3" fillId="2" borderId="27" xfId="0" applyFont="1" applyFill="1" applyBorder="1" applyAlignment="1">
      <alignment horizontal="center"/>
    </xf>
    <xf numFmtId="0" fontId="0" fillId="2" borderId="28" xfId="0" applyFill="1" applyBorder="1" applyAlignment="1">
      <alignment horizontal="center"/>
    </xf>
    <xf numFmtId="0" fontId="3" fillId="7" borderId="2" xfId="0" applyFont="1" applyFill="1" applyBorder="1" applyAlignment="1">
      <alignment horizontal="center" vertical="center" wrapText="1"/>
    </xf>
    <xf numFmtId="0" fontId="0" fillId="0" borderId="2" xfId="0" applyBorder="1" applyAlignment="1">
      <alignment horizontal="center" vertical="top"/>
    </xf>
    <xf numFmtId="0" fontId="0" fillId="0" borderId="2" xfId="0" applyBorder="1" applyAlignment="1">
      <alignment vertical="top" wrapText="1"/>
    </xf>
    <xf numFmtId="0" fontId="0" fillId="0" borderId="2" xfId="0" applyBorder="1" applyAlignment="1">
      <alignment vertical="top"/>
    </xf>
    <xf numFmtId="0" fontId="0" fillId="0" borderId="2" xfId="0" applyFill="1" applyBorder="1" applyAlignment="1">
      <alignment horizontal="left" vertical="top"/>
    </xf>
    <xf numFmtId="0" fontId="0" fillId="0" borderId="2" xfId="0" applyFill="1" applyBorder="1" applyAlignment="1">
      <alignment horizontal="center" vertical="top"/>
    </xf>
    <xf numFmtId="0" fontId="1" fillId="0" borderId="0" xfId="0" applyFont="1"/>
    <xf numFmtId="0" fontId="0" fillId="0" borderId="0" xfId="0" applyAlignment="1">
      <alignment vertical="center"/>
    </xf>
    <xf numFmtId="0" fontId="0" fillId="0" borderId="2" xfId="0" applyBorder="1" applyAlignment="1">
      <alignment horizontal="center"/>
    </xf>
    <xf numFmtId="0" fontId="10" fillId="0" borderId="0" xfId="0" applyFont="1"/>
    <xf numFmtId="0" fontId="0" fillId="0" borderId="0" xfId="0" applyAlignment="1">
      <alignment horizontal="center" vertical="center"/>
    </xf>
    <xf numFmtId="0" fontId="11" fillId="0" borderId="0" xfId="0" applyFont="1"/>
    <xf numFmtId="0" fontId="0" fillId="9" borderId="2" xfId="0" applyFill="1" applyBorder="1" applyAlignment="1">
      <alignment horizontal="center"/>
    </xf>
    <xf numFmtId="0" fontId="0" fillId="6" borderId="2" xfId="0" applyFill="1" applyBorder="1" applyAlignment="1">
      <alignment horizontal="center"/>
    </xf>
    <xf numFmtId="0" fontId="0" fillId="4" borderId="0" xfId="0" applyFill="1"/>
    <xf numFmtId="0" fontId="0" fillId="7" borderId="0" xfId="0" applyFill="1"/>
    <xf numFmtId="0" fontId="0" fillId="7" borderId="2" xfId="0" applyFill="1" applyBorder="1" applyAlignment="1">
      <alignment horizontal="center"/>
    </xf>
    <xf numFmtId="0" fontId="0" fillId="7" borderId="2" xfId="0" applyFont="1" applyFill="1" applyBorder="1" applyAlignment="1">
      <alignment horizontal="center"/>
    </xf>
    <xf numFmtId="0" fontId="1" fillId="0" borderId="2"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0" fillId="10" borderId="2" xfId="0" applyFont="1" applyFill="1" applyBorder="1" applyAlignment="1">
      <alignment horizontal="center" wrapText="1"/>
    </xf>
    <xf numFmtId="0" fontId="0" fillId="10" borderId="2" xfId="0" applyFill="1" applyBorder="1" applyAlignment="1">
      <alignment horizontal="center"/>
    </xf>
    <xf numFmtId="0" fontId="12" fillId="2" borderId="2" xfId="0" applyFont="1" applyFill="1" applyBorder="1" applyAlignment="1">
      <alignment horizontal="left" vertical="center" wrapText="1"/>
    </xf>
    <xf numFmtId="0" fontId="1" fillId="0" borderId="29" xfId="0" applyFont="1" applyFill="1" applyBorder="1" applyAlignment="1">
      <alignment horizontal="center" vertical="center" wrapText="1"/>
    </xf>
    <xf numFmtId="0" fontId="0" fillId="4" borderId="2" xfId="0" applyFill="1" applyBorder="1" applyAlignment="1">
      <alignment horizontal="center" vertical="center" wrapText="1"/>
    </xf>
    <xf numFmtId="0" fontId="0" fillId="4" borderId="2" xfId="0" applyFill="1" applyBorder="1" applyAlignment="1">
      <alignment horizontal="center" vertical="center"/>
    </xf>
    <xf numFmtId="0" fontId="3" fillId="2" borderId="2" xfId="0" applyFont="1" applyFill="1" applyBorder="1" applyAlignment="1">
      <alignment horizontal="center" vertical="center"/>
    </xf>
    <xf numFmtId="0" fontId="0" fillId="4" borderId="0" xfId="0" applyFill="1" applyAlignment="1">
      <alignment horizontal="center" vertical="center"/>
    </xf>
    <xf numFmtId="0" fontId="8" fillId="11" borderId="2" xfId="0" applyFont="1" applyFill="1" applyBorder="1" applyAlignment="1">
      <alignment horizontal="center" vertical="center"/>
    </xf>
    <xf numFmtId="0" fontId="13" fillId="0" borderId="2" xfId="0" applyFont="1" applyBorder="1" applyAlignment="1">
      <alignment horizontal="center" vertical="center"/>
    </xf>
    <xf numFmtId="0" fontId="12" fillId="2" borderId="2" xfId="0" applyFont="1" applyFill="1" applyBorder="1" applyAlignment="1">
      <alignment horizontal="center" vertical="center"/>
    </xf>
    <xf numFmtId="164" fontId="0" fillId="0" borderId="2" xfId="0" applyNumberFormat="1" applyBorder="1"/>
    <xf numFmtId="0" fontId="0" fillId="0" borderId="2" xfId="0" applyBorder="1" applyAlignment="1">
      <alignment wrapText="1"/>
    </xf>
    <xf numFmtId="0" fontId="0"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2" xfId="0" applyBorder="1" applyAlignment="1">
      <alignment horizontal="center"/>
    </xf>
    <xf numFmtId="0" fontId="0" fillId="0" borderId="2" xfId="0" applyFont="1" applyFill="1" applyBorder="1" applyAlignment="1">
      <alignment horizontal="center" vertical="center" wrapText="1"/>
    </xf>
    <xf numFmtId="0" fontId="0" fillId="0" borderId="2" xfId="0" applyBorder="1"/>
    <xf numFmtId="0" fontId="0" fillId="0" borderId="2" xfId="0" applyFill="1" applyBorder="1" applyAlignment="1">
      <alignment horizontal="center" wrapText="1"/>
    </xf>
    <xf numFmtId="0" fontId="0" fillId="12" borderId="2" xfId="0" applyFill="1" applyBorder="1" applyAlignment="1">
      <alignment horizontal="center"/>
    </xf>
    <xf numFmtId="0" fontId="8" fillId="12" borderId="2" xfId="0" applyFont="1" applyFill="1" applyBorder="1" applyAlignment="1">
      <alignment horizontal="center"/>
    </xf>
    <xf numFmtId="0" fontId="0" fillId="12" borderId="2" xfId="0" applyFont="1" applyFill="1" applyBorder="1" applyAlignment="1">
      <alignment horizontal="left" vertical="center" wrapText="1"/>
    </xf>
    <xf numFmtId="0" fontId="0" fillId="0" borderId="0" xfId="0" applyFill="1" applyBorder="1" applyAlignment="1">
      <alignment horizontal="center" wrapText="1"/>
    </xf>
    <xf numFmtId="0" fontId="12" fillId="2" borderId="2" xfId="0" applyFont="1" applyFill="1" applyBorder="1" applyAlignment="1">
      <alignment horizontal="left" wrapText="1"/>
    </xf>
    <xf numFmtId="0" fontId="0" fillId="2" borderId="2" xfId="0" applyFont="1" applyFill="1" applyBorder="1" applyAlignment="1">
      <alignment horizontal="left" wrapText="1"/>
    </xf>
    <xf numFmtId="0" fontId="0" fillId="0" borderId="2" xfId="0" applyFont="1" applyFill="1" applyBorder="1" applyAlignment="1">
      <alignment horizontal="left" vertical="center" wrapText="1"/>
    </xf>
    <xf numFmtId="0" fontId="0" fillId="13" borderId="2" xfId="0" applyFill="1" applyBorder="1" applyAlignment="1">
      <alignment horizontal="center"/>
    </xf>
    <xf numFmtId="0" fontId="0" fillId="4" borderId="16" xfId="0" applyFill="1" applyBorder="1" applyAlignment="1">
      <alignment horizontal="center"/>
    </xf>
    <xf numFmtId="0" fontId="11" fillId="13" borderId="2" xfId="0" applyFont="1" applyFill="1" applyBorder="1" applyAlignment="1">
      <alignment horizontal="center" vertical="center"/>
    </xf>
    <xf numFmtId="0" fontId="11" fillId="13" borderId="2" xfId="0" applyFont="1" applyFill="1" applyBorder="1" applyAlignment="1">
      <alignment horizontal="center" vertical="center" wrapText="1"/>
    </xf>
    <xf numFmtId="0" fontId="0" fillId="0" borderId="0" xfId="0" applyBorder="1" applyAlignment="1">
      <alignment horizontal="center" vertical="top"/>
    </xf>
    <xf numFmtId="0" fontId="0" fillId="0" borderId="0" xfId="0" applyBorder="1" applyAlignment="1">
      <alignment horizontal="left" vertical="top"/>
    </xf>
    <xf numFmtId="0" fontId="0" fillId="0" borderId="0" xfId="0" applyFill="1" applyBorder="1" applyAlignment="1">
      <alignment horizontal="center" vertical="top"/>
    </xf>
    <xf numFmtId="0" fontId="0" fillId="0" borderId="0" xfId="0" applyBorder="1" applyAlignment="1">
      <alignment vertical="top"/>
    </xf>
    <xf numFmtId="0" fontId="0" fillId="0" borderId="0" xfId="0" applyAlignment="1">
      <alignment horizontal="center" vertical="top"/>
    </xf>
    <xf numFmtId="0" fontId="0" fillId="0" borderId="0" xfId="0" applyAlignment="1">
      <alignment horizontal="left" vertical="top"/>
    </xf>
    <xf numFmtId="0" fontId="0" fillId="0" borderId="2" xfId="0" applyFill="1" applyBorder="1" applyAlignment="1">
      <alignment vertical="top"/>
    </xf>
    <xf numFmtId="0" fontId="0" fillId="0" borderId="2" xfId="0" applyFill="1" applyBorder="1" applyAlignment="1">
      <alignment vertical="top" wrapText="1"/>
    </xf>
    <xf numFmtId="0" fontId="0" fillId="5" borderId="8" xfId="0" applyFill="1" applyBorder="1" applyAlignment="1">
      <alignment horizontal="center"/>
    </xf>
    <xf numFmtId="0" fontId="0" fillId="5" borderId="4" xfId="0" applyFill="1" applyBorder="1" applyAlignment="1">
      <alignment horizontal="center"/>
    </xf>
    <xf numFmtId="0" fontId="0" fillId="5" borderId="5" xfId="0" applyFill="1" applyBorder="1" applyAlignment="1">
      <alignment horizontal="center"/>
    </xf>
    <xf numFmtId="0" fontId="0" fillId="0" borderId="16" xfId="0"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10" xfId="0" applyBorder="1" applyAlignment="1">
      <alignment vertical="center" wrapText="1"/>
    </xf>
    <xf numFmtId="0" fontId="0" fillId="0" borderId="13" xfId="0" applyBorder="1" applyAlignment="1">
      <alignment vertical="center"/>
    </xf>
    <xf numFmtId="0" fontId="2" fillId="6" borderId="8" xfId="0" applyFont="1" applyFill="1" applyBorder="1" applyAlignment="1">
      <alignment horizontal="center"/>
    </xf>
    <xf numFmtId="0" fontId="2" fillId="6" borderId="4" xfId="0" applyFont="1" applyFill="1" applyBorder="1" applyAlignment="1">
      <alignment horizontal="center"/>
    </xf>
    <xf numFmtId="0" fontId="2" fillId="6" borderId="18" xfId="0" applyFont="1" applyFill="1" applyBorder="1" applyAlignment="1">
      <alignment horizontal="center"/>
    </xf>
    <xf numFmtId="0" fontId="2" fillId="6" borderId="5" xfId="0" applyFont="1" applyFill="1" applyBorder="1" applyAlignment="1">
      <alignment horizontal="center"/>
    </xf>
    <xf numFmtId="0" fontId="4" fillId="0" borderId="9" xfId="0" applyFont="1" applyBorder="1" applyAlignment="1">
      <alignment horizontal="center"/>
    </xf>
    <xf numFmtId="0" fontId="4" fillId="0" borderId="6" xfId="0" applyFont="1" applyBorder="1" applyAlignment="1">
      <alignment horizontal="center"/>
    </xf>
    <xf numFmtId="0" fontId="1" fillId="3" borderId="2"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1" fillId="0" borderId="0" xfId="0" applyFont="1" applyAlignment="1">
      <alignment horizontal="left" wrapText="1"/>
    </xf>
    <xf numFmtId="0" fontId="3" fillId="7" borderId="2" xfId="0" applyFont="1" applyFill="1" applyBorder="1" applyAlignment="1">
      <alignment horizontal="center" vertical="center"/>
    </xf>
    <xf numFmtId="0" fontId="0" fillId="0" borderId="2" xfId="0" applyBorder="1" applyAlignment="1">
      <alignment horizontal="left" vertical="top" wrapText="1"/>
    </xf>
    <xf numFmtId="0" fontId="0" fillId="0" borderId="2" xfId="0" applyBorder="1" applyAlignment="1">
      <alignment horizontal="left" vertical="top"/>
    </xf>
    <xf numFmtId="0" fontId="0" fillId="0" borderId="2" xfId="0" applyFill="1" applyBorder="1" applyAlignment="1">
      <alignment horizontal="left" vertical="top"/>
    </xf>
    <xf numFmtId="0" fontId="0" fillId="2" borderId="2" xfId="0"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9" fillId="0" borderId="8" xfId="0" applyFont="1" applyFill="1" applyBorder="1" applyAlignment="1">
      <alignment horizontal="center"/>
    </xf>
    <xf numFmtId="0" fontId="9" fillId="0" borderId="4" xfId="0" applyFont="1" applyFill="1" applyBorder="1" applyAlignment="1">
      <alignment horizontal="center"/>
    </xf>
    <xf numFmtId="0" fontId="1" fillId="0" borderId="1" xfId="0" applyFont="1" applyFill="1" applyBorder="1" applyAlignment="1">
      <alignment horizontal="center" vertical="center" wrapText="1"/>
    </xf>
    <xf numFmtId="0" fontId="9" fillId="0" borderId="23" xfId="0" applyFont="1" applyFill="1" applyBorder="1" applyAlignment="1">
      <alignment horizontal="center"/>
    </xf>
    <xf numFmtId="0" fontId="9" fillId="0" borderId="24" xfId="0" applyFont="1" applyFill="1" applyBorder="1" applyAlignment="1">
      <alignment horizontal="center"/>
    </xf>
    <xf numFmtId="0" fontId="1" fillId="0" borderId="22"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9" fillId="0" borderId="2" xfId="0" applyFont="1" applyFill="1" applyBorder="1" applyAlignment="1">
      <alignment horizontal="center"/>
    </xf>
    <xf numFmtId="0" fontId="0" fillId="8" borderId="2" xfId="0" applyFill="1" applyBorder="1" applyAlignment="1">
      <alignment horizontal="center" vertical="center"/>
    </xf>
    <xf numFmtId="0" fontId="0" fillId="8" borderId="2" xfId="0" applyFill="1" applyBorder="1" applyAlignment="1">
      <alignment horizontal="center" vertical="center" wrapText="1"/>
    </xf>
    <xf numFmtId="0" fontId="0" fillId="8" borderId="16" xfId="0" applyFill="1" applyBorder="1" applyAlignment="1">
      <alignment horizontal="center" vertical="center" wrapText="1"/>
    </xf>
    <xf numFmtId="0" fontId="0" fillId="8" borderId="17" xfId="0" applyFill="1" applyBorder="1" applyAlignment="1">
      <alignment horizontal="center" vertical="center" wrapText="1"/>
    </xf>
    <xf numFmtId="0" fontId="0" fillId="0" borderId="19" xfId="0" applyBorder="1" applyAlignment="1">
      <alignment horizontal="center"/>
    </xf>
    <xf numFmtId="0" fontId="0" fillId="0" borderId="21" xfId="0" applyBorder="1" applyAlignment="1">
      <alignment horizontal="center"/>
    </xf>
    <xf numFmtId="0" fontId="9" fillId="0" borderId="30" xfId="0" applyFont="1" applyFill="1" applyBorder="1" applyAlignment="1">
      <alignment horizontal="center"/>
    </xf>
    <xf numFmtId="0" fontId="9" fillId="0" borderId="31" xfId="0" applyFont="1" applyFill="1" applyBorder="1" applyAlignment="1">
      <alignment horizontal="center"/>
    </xf>
    <xf numFmtId="0" fontId="9" fillId="0" borderId="32" xfId="0" applyFont="1" applyFill="1" applyBorder="1" applyAlignment="1">
      <alignment horizontal="center"/>
    </xf>
    <xf numFmtId="0" fontId="9" fillId="0" borderId="33" xfId="0" applyFont="1" applyFill="1" applyBorder="1" applyAlignment="1">
      <alignment horizontal="center"/>
    </xf>
    <xf numFmtId="0" fontId="9" fillId="0" borderId="34" xfId="0" applyFont="1" applyFill="1" applyBorder="1" applyAlignment="1">
      <alignment horizontal="center"/>
    </xf>
    <xf numFmtId="0" fontId="9" fillId="0" borderId="29" xfId="0" applyFont="1" applyFill="1" applyBorder="1" applyAlignment="1">
      <alignment horizontal="center"/>
    </xf>
    <xf numFmtId="0" fontId="7" fillId="5" borderId="11" xfId="0" applyFont="1" applyFill="1" applyBorder="1" applyAlignment="1">
      <alignment horizontal="center"/>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2" fillId="0" borderId="14" xfId="0" applyFont="1" applyBorder="1" applyAlignment="1">
      <alignment horizontal="center"/>
    </xf>
    <xf numFmtId="0" fontId="7" fillId="5" borderId="0" xfId="0" applyFont="1" applyFill="1" applyAlignment="1">
      <alignment horizontal="center"/>
    </xf>
    <xf numFmtId="0" fontId="0" fillId="2" borderId="10"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3" xfId="0" applyFill="1" applyBorder="1" applyAlignment="1">
      <alignment horizontal="center" vertical="center" wrapText="1"/>
    </xf>
    <xf numFmtId="0" fontId="1" fillId="3" borderId="8" xfId="0" applyFont="1" applyFill="1" applyBorder="1" applyAlignment="1">
      <alignment horizontal="center" vertical="center" wrapText="1"/>
    </xf>
    <xf numFmtId="0" fontId="6" fillId="0" borderId="8" xfId="0" applyFont="1" applyBorder="1" applyAlignment="1">
      <alignment horizontal="center"/>
    </xf>
    <xf numFmtId="0" fontId="6" fillId="0" borderId="5" xfId="0" applyFont="1" applyBorder="1" applyAlignment="1">
      <alignment horizontal="center"/>
    </xf>
    <xf numFmtId="0" fontId="6" fillId="5" borderId="11" xfId="0" applyFont="1" applyFill="1" applyBorder="1" applyAlignment="1">
      <alignment horizontal="center"/>
    </xf>
  </cellXfs>
  <cellStyles count="1">
    <cellStyle name="Normal" xfId="0" builtinId="0"/>
  </cellStyles>
  <dxfs count="0"/>
  <tableStyles count="0" defaultTableStyle="TableStyleMedium2" defaultPivotStyle="PivotStyleMedium9"/>
  <colors>
    <mruColors>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AppData/Local/Temp/Temp1_BANDWIDTH%20REQ.zip/VSC%20-%20Bandwidth%20Requirement%20v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dwidth Summary"/>
      <sheetName val="JUNCTIONS"/>
      <sheetName val="Smart Poles"/>
      <sheetName val="Bus Stops"/>
      <sheetName val="Existing Cameras"/>
      <sheetName val="Bus stations"/>
      <sheetName val="Sheet2"/>
    </sheetNames>
    <sheetDataSet>
      <sheetData sheetId="0" refreshError="1"/>
      <sheetData sheetId="1"/>
      <sheetData sheetId="2"/>
      <sheetData sheetId="3">
        <row r="53">
          <cell r="F53" t="str">
            <v>100Mbps</v>
          </cell>
        </row>
      </sheetData>
      <sheetData sheetId="4"/>
      <sheetData sheetId="5"/>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sqref="A1:E1"/>
    </sheetView>
  </sheetViews>
  <sheetFormatPr defaultColWidth="8.85546875" defaultRowHeight="15" x14ac:dyDescent="0.25"/>
  <cols>
    <col min="1" max="1" width="6.42578125" customWidth="1"/>
    <col min="2" max="2" width="46.7109375" bestFit="1" customWidth="1"/>
    <col min="3" max="3" width="16.42578125" customWidth="1"/>
    <col min="4" max="4" width="10.42578125" bestFit="1" customWidth="1"/>
    <col min="5" max="5" width="67.7109375" bestFit="1" customWidth="1"/>
  </cols>
  <sheetData>
    <row r="1" spans="1:5" x14ac:dyDescent="0.25">
      <c r="A1" s="174" t="s">
        <v>201</v>
      </c>
      <c r="B1" s="175"/>
      <c r="C1" s="175"/>
      <c r="D1" s="175"/>
      <c r="E1" s="176"/>
    </row>
    <row r="2" spans="1:5" ht="60" x14ac:dyDescent="0.25">
      <c r="A2" s="29" t="s">
        <v>183</v>
      </c>
      <c r="B2" s="28" t="s">
        <v>198</v>
      </c>
      <c r="C2" s="28" t="s">
        <v>244</v>
      </c>
      <c r="D2" s="30" t="s">
        <v>235</v>
      </c>
      <c r="E2" s="31" t="s">
        <v>204</v>
      </c>
    </row>
    <row r="3" spans="1:5" ht="24" customHeight="1" x14ac:dyDescent="0.25">
      <c r="A3" s="32">
        <v>1</v>
      </c>
      <c r="B3" s="6" t="s">
        <v>197</v>
      </c>
      <c r="C3" s="6">
        <v>10</v>
      </c>
      <c r="D3" s="6">
        <v>10</v>
      </c>
      <c r="E3" s="33" t="s">
        <v>247</v>
      </c>
    </row>
    <row r="4" spans="1:5" ht="45" x14ac:dyDescent="0.25">
      <c r="A4" s="32">
        <v>2</v>
      </c>
      <c r="B4" s="6" t="s">
        <v>238</v>
      </c>
      <c r="C4" s="177">
        <v>100</v>
      </c>
      <c r="D4" s="6">
        <v>66</v>
      </c>
      <c r="E4" s="51" t="s">
        <v>253</v>
      </c>
    </row>
    <row r="5" spans="1:5" ht="45" x14ac:dyDescent="0.25">
      <c r="A5" s="32">
        <v>3</v>
      </c>
      <c r="B5" s="6" t="s">
        <v>237</v>
      </c>
      <c r="C5" s="178"/>
      <c r="D5" s="6">
        <v>60</v>
      </c>
      <c r="E5" s="51" t="s">
        <v>248</v>
      </c>
    </row>
    <row r="6" spans="1:5" ht="24" customHeight="1" x14ac:dyDescent="0.25">
      <c r="A6" s="32">
        <v>4</v>
      </c>
      <c r="B6" s="6" t="s">
        <v>199</v>
      </c>
      <c r="C6" s="179"/>
      <c r="D6" s="6">
        <v>5</v>
      </c>
      <c r="E6" s="33" t="s">
        <v>164</v>
      </c>
    </row>
    <row r="7" spans="1:5" ht="24" customHeight="1" x14ac:dyDescent="0.25">
      <c r="A7" s="32">
        <v>5</v>
      </c>
      <c r="B7" s="6" t="s">
        <v>200</v>
      </c>
      <c r="C7" s="6">
        <v>15</v>
      </c>
      <c r="D7" s="6">
        <v>15</v>
      </c>
      <c r="E7" s="33" t="s">
        <v>247</v>
      </c>
    </row>
    <row r="8" spans="1:5" x14ac:dyDescent="0.25">
      <c r="A8" s="32">
        <v>6</v>
      </c>
      <c r="B8" s="6" t="s">
        <v>251</v>
      </c>
      <c r="C8" s="6">
        <v>50</v>
      </c>
      <c r="D8" s="6">
        <v>56</v>
      </c>
      <c r="E8" s="180" t="s">
        <v>249</v>
      </c>
    </row>
    <row r="9" spans="1:5" ht="24" customHeight="1" x14ac:dyDescent="0.25">
      <c r="A9" s="32">
        <v>7</v>
      </c>
      <c r="B9" s="6" t="s">
        <v>250</v>
      </c>
      <c r="C9" s="6">
        <v>100</v>
      </c>
      <c r="D9" s="6"/>
      <c r="E9" s="181"/>
    </row>
    <row r="10" spans="1:5" x14ac:dyDescent="0.25">
      <c r="A10" s="32">
        <v>8</v>
      </c>
      <c r="B10" s="5" t="s">
        <v>236</v>
      </c>
      <c r="C10" s="5">
        <v>50</v>
      </c>
      <c r="D10" s="18"/>
      <c r="E10" s="52" t="s">
        <v>239</v>
      </c>
    </row>
    <row r="11" spans="1:5" x14ac:dyDescent="0.25">
      <c r="A11" s="32">
        <v>9</v>
      </c>
      <c r="B11" s="5" t="s">
        <v>240</v>
      </c>
      <c r="C11" s="5">
        <v>50</v>
      </c>
      <c r="D11" s="18"/>
      <c r="E11" s="49" t="s">
        <v>241</v>
      </c>
    </row>
    <row r="12" spans="1:5" x14ac:dyDescent="0.25">
      <c r="A12" s="14">
        <v>10</v>
      </c>
      <c r="B12" s="5" t="s">
        <v>242</v>
      </c>
      <c r="C12" s="5">
        <v>50</v>
      </c>
      <c r="D12" s="18"/>
      <c r="E12" s="50" t="s">
        <v>252</v>
      </c>
    </row>
    <row r="13" spans="1:5" ht="16.5" customHeight="1" thickBot="1" x14ac:dyDescent="0.3">
      <c r="A13" s="45"/>
      <c r="B13" s="46" t="s">
        <v>243</v>
      </c>
      <c r="C13" s="46">
        <v>10</v>
      </c>
      <c r="D13" s="47"/>
      <c r="E13" s="50" t="s">
        <v>252</v>
      </c>
    </row>
    <row r="14" spans="1:5" x14ac:dyDescent="0.25">
      <c r="A14" s="48"/>
      <c r="B14" s="48"/>
      <c r="C14" s="48"/>
    </row>
  </sheetData>
  <mergeCells count="3">
    <mergeCell ref="A1:E1"/>
    <mergeCell ref="C4:C6"/>
    <mergeCell ref="E8:E9"/>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workbookViewId="0"/>
  </sheetViews>
  <sheetFormatPr defaultColWidth="8.85546875" defaultRowHeight="15" x14ac:dyDescent="0.25"/>
  <sheetData>
    <row r="1" spans="1:10" ht="15.75" x14ac:dyDescent="0.25">
      <c r="A1" s="122" t="s">
        <v>361</v>
      </c>
    </row>
    <row r="2" spans="1:10" ht="15.75" x14ac:dyDescent="0.25">
      <c r="A2" s="122"/>
    </row>
    <row r="3" spans="1:10" x14ac:dyDescent="0.25">
      <c r="B3" s="90" t="s">
        <v>362</v>
      </c>
      <c r="C3" s="90"/>
      <c r="D3" s="90"/>
      <c r="E3" s="90"/>
      <c r="F3" s="90"/>
      <c r="G3" s="90"/>
      <c r="H3" s="90"/>
      <c r="I3" s="90"/>
      <c r="J3" s="90"/>
    </row>
    <row r="5" spans="1:10" ht="15" customHeight="1" x14ac:dyDescent="0.25">
      <c r="A5" s="123"/>
      <c r="B5" s="206" t="s">
        <v>339</v>
      </c>
      <c r="C5" s="207" t="s">
        <v>363</v>
      </c>
      <c r="D5" s="207"/>
      <c r="E5" s="208" t="s">
        <v>364</v>
      </c>
      <c r="F5" s="208" t="s">
        <v>365</v>
      </c>
      <c r="G5" s="123"/>
      <c r="H5" s="123"/>
      <c r="I5" s="123"/>
      <c r="J5" s="123"/>
    </row>
    <row r="6" spans="1:10" x14ac:dyDescent="0.25">
      <c r="A6" s="123"/>
      <c r="B6" s="206"/>
      <c r="C6" s="207"/>
      <c r="D6" s="207"/>
      <c r="E6" s="209"/>
      <c r="F6" s="209"/>
      <c r="G6" s="123"/>
      <c r="H6" s="123"/>
      <c r="I6" s="123"/>
      <c r="J6" s="123"/>
    </row>
    <row r="7" spans="1:10" x14ac:dyDescent="0.25">
      <c r="B7" s="124">
        <v>1</v>
      </c>
      <c r="C7" s="210">
        <v>423</v>
      </c>
      <c r="D7" s="211"/>
      <c r="E7" s="124">
        <v>6</v>
      </c>
      <c r="F7" s="100">
        <f>C7*E7</f>
        <v>2538</v>
      </c>
    </row>
  </sheetData>
  <sheetProtection algorithmName="SHA-512" hashValue="nlBk1hsZq2VjvkH+ciu+WdPVl/2Xgi16tn4FjsD6jHtPUjMZrysU/f4o8OPHHAvuetcfhQ+6hBbho3ukl4L7fw==" saltValue="MXZdmbco9mcPR+tus2xd2w==" spinCount="100000" sheet="1" objects="1" scenarios="1"/>
  <mergeCells count="5">
    <mergeCell ref="B5:B6"/>
    <mergeCell ref="C5:D6"/>
    <mergeCell ref="E5:E6"/>
    <mergeCell ref="F5:F6"/>
    <mergeCell ref="C7:D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4"/>
  <sheetViews>
    <sheetView workbookViewId="0">
      <selection sqref="A1:D1"/>
    </sheetView>
  </sheetViews>
  <sheetFormatPr defaultColWidth="8.85546875" defaultRowHeight="15" x14ac:dyDescent="0.25"/>
  <cols>
    <col min="1" max="1" width="7.85546875" style="72" customWidth="1"/>
    <col min="2" max="2" width="20.85546875" style="72" customWidth="1"/>
    <col min="3" max="3" width="33.42578125" style="72" bestFit="1" customWidth="1"/>
    <col min="4" max="4" width="12.28515625" style="72" customWidth="1"/>
    <col min="5" max="5" width="17.28515625" style="72" bestFit="1" customWidth="1"/>
    <col min="6" max="6" width="32" style="72" customWidth="1"/>
    <col min="7" max="16384" width="8.85546875" style="72"/>
  </cols>
  <sheetData>
    <row r="1" spans="1:8" ht="26.25" customHeight="1" thickBot="1" x14ac:dyDescent="0.45">
      <c r="A1" s="198" t="s">
        <v>298</v>
      </c>
      <c r="B1" s="199"/>
      <c r="C1" s="199"/>
      <c r="D1" s="199"/>
    </row>
    <row r="2" spans="1:8" ht="26.25" customHeight="1" x14ac:dyDescent="0.4">
      <c r="A2" s="198" t="s">
        <v>300</v>
      </c>
      <c r="B2" s="199"/>
      <c r="C2" s="199"/>
      <c r="D2" s="199"/>
    </row>
    <row r="3" spans="1:8" ht="16.5" customHeight="1" x14ac:dyDescent="0.25">
      <c r="A3" s="200" t="s">
        <v>183</v>
      </c>
      <c r="B3" s="196" t="s">
        <v>1</v>
      </c>
      <c r="C3" s="196" t="s">
        <v>2</v>
      </c>
      <c r="D3" s="196" t="s">
        <v>255</v>
      </c>
    </row>
    <row r="4" spans="1:8" x14ac:dyDescent="0.25">
      <c r="A4" s="200"/>
      <c r="B4" s="196"/>
      <c r="C4" s="196"/>
      <c r="D4" s="196"/>
    </row>
    <row r="5" spans="1:8" ht="22.5" customHeight="1" x14ac:dyDescent="0.25">
      <c r="A5" s="73">
        <v>1</v>
      </c>
      <c r="B5" s="3" t="s">
        <v>15</v>
      </c>
      <c r="C5" s="3" t="s">
        <v>16</v>
      </c>
      <c r="D5" s="3">
        <v>1</v>
      </c>
      <c r="E5" s="8" t="s">
        <v>7</v>
      </c>
      <c r="F5" s="72" t="str">
        <f>VLOOKUP(C5,$E$5:$E$84,1,0)</f>
        <v>Old Gajuwaka</v>
      </c>
      <c r="G5" s="72">
        <f>IF(C5=F5,1,0)</f>
        <v>1</v>
      </c>
      <c r="H5" s="72">
        <f>_xlfn.IFNA(G5,0)</f>
        <v>1</v>
      </c>
    </row>
    <row r="6" spans="1:8" ht="17.25" customHeight="1" x14ac:dyDescent="0.25">
      <c r="A6" s="73">
        <v>2</v>
      </c>
      <c r="B6" s="3" t="s">
        <v>15</v>
      </c>
      <c r="C6" s="3" t="s">
        <v>19</v>
      </c>
      <c r="D6" s="3">
        <v>1</v>
      </c>
      <c r="E6" s="80" t="s">
        <v>9</v>
      </c>
      <c r="F6" s="72" t="str">
        <f t="shared" ref="F6:F69" si="0">VLOOKUP(C6,$E$5:$E$84,1,0)</f>
        <v>Sheelanagar</v>
      </c>
      <c r="G6" s="72">
        <f t="shared" ref="G6:G54" si="1">IF(C6=F6,1,0)</f>
        <v>1</v>
      </c>
      <c r="H6" s="72">
        <f t="shared" ref="H6:H54" si="2">_xlfn.IFNA(G6,0)</f>
        <v>1</v>
      </c>
    </row>
    <row r="7" spans="1:8" x14ac:dyDescent="0.25">
      <c r="A7" s="73">
        <v>3</v>
      </c>
      <c r="B7" s="3" t="s">
        <v>12</v>
      </c>
      <c r="C7" s="3" t="s">
        <v>52</v>
      </c>
      <c r="D7" s="3">
        <v>1</v>
      </c>
      <c r="E7" s="8" t="s">
        <v>16</v>
      </c>
      <c r="F7" s="72" t="str">
        <f t="shared" si="0"/>
        <v>kancharapalem Mettu</v>
      </c>
      <c r="G7" s="72">
        <f t="shared" si="1"/>
        <v>1</v>
      </c>
      <c r="H7" s="72">
        <f t="shared" si="2"/>
        <v>1</v>
      </c>
    </row>
    <row r="8" spans="1:8" x14ac:dyDescent="0.25">
      <c r="A8" s="73">
        <v>4</v>
      </c>
      <c r="B8" s="3" t="s">
        <v>68</v>
      </c>
      <c r="C8" s="3" t="s">
        <v>69</v>
      </c>
      <c r="D8" s="3">
        <v>1</v>
      </c>
      <c r="E8" s="8" t="s">
        <v>19</v>
      </c>
      <c r="F8" s="72" t="str">
        <f t="shared" si="0"/>
        <v>ASR Statue</v>
      </c>
      <c r="G8" s="72">
        <f t="shared" si="1"/>
        <v>1</v>
      </c>
      <c r="H8" s="72">
        <v>1</v>
      </c>
    </row>
    <row r="9" spans="1:8" x14ac:dyDescent="0.25">
      <c r="A9" s="73">
        <v>5</v>
      </c>
      <c r="B9" s="3" t="s">
        <v>70</v>
      </c>
      <c r="C9" s="3" t="s">
        <v>71</v>
      </c>
      <c r="D9" s="3">
        <v>1</v>
      </c>
      <c r="E9" s="8" t="s">
        <v>29</v>
      </c>
      <c r="F9" s="72" t="str">
        <f t="shared" si="0"/>
        <v>Collectorate</v>
      </c>
      <c r="G9" s="72">
        <f t="shared" si="1"/>
        <v>1</v>
      </c>
      <c r="H9" s="72">
        <f t="shared" si="2"/>
        <v>1</v>
      </c>
    </row>
    <row r="10" spans="1:8" x14ac:dyDescent="0.25">
      <c r="A10" s="73">
        <v>6</v>
      </c>
      <c r="B10" s="3" t="s">
        <v>76</v>
      </c>
      <c r="C10" s="3" t="s">
        <v>77</v>
      </c>
      <c r="D10" s="3">
        <v>1</v>
      </c>
      <c r="E10" s="8" t="s">
        <v>31</v>
      </c>
      <c r="F10" s="72" t="e">
        <f t="shared" si="0"/>
        <v>#N/A</v>
      </c>
      <c r="G10" s="72" t="e">
        <f t="shared" si="1"/>
        <v>#N/A</v>
      </c>
      <c r="H10" s="72">
        <f t="shared" si="2"/>
        <v>0</v>
      </c>
    </row>
    <row r="11" spans="1:8" x14ac:dyDescent="0.25">
      <c r="A11" s="73">
        <v>7</v>
      </c>
      <c r="B11" s="3" t="s">
        <v>47</v>
      </c>
      <c r="C11" s="3" t="s">
        <v>91</v>
      </c>
      <c r="D11" s="3">
        <v>1</v>
      </c>
      <c r="E11" s="8" t="s">
        <v>32</v>
      </c>
      <c r="F11" s="72" t="str">
        <f t="shared" si="0"/>
        <v>Pandimetta</v>
      </c>
      <c r="G11" s="72">
        <f t="shared" si="1"/>
        <v>1</v>
      </c>
      <c r="H11" s="72">
        <f t="shared" si="2"/>
        <v>1</v>
      </c>
    </row>
    <row r="12" spans="1:8" x14ac:dyDescent="0.25">
      <c r="A12" s="73">
        <v>8</v>
      </c>
      <c r="B12" s="3" t="s">
        <v>8</v>
      </c>
      <c r="C12" s="3" t="s">
        <v>100</v>
      </c>
      <c r="D12" s="3">
        <v>1</v>
      </c>
      <c r="E12" s="8" t="s">
        <v>34</v>
      </c>
      <c r="F12" s="72" t="str">
        <f t="shared" si="0"/>
        <v>Pedawaltair</v>
      </c>
      <c r="G12" s="72">
        <f t="shared" si="1"/>
        <v>1</v>
      </c>
      <c r="H12" s="72">
        <f t="shared" si="2"/>
        <v>1</v>
      </c>
    </row>
    <row r="13" spans="1:8" x14ac:dyDescent="0.25">
      <c r="A13" s="73">
        <v>9</v>
      </c>
      <c r="B13" s="3" t="s">
        <v>37</v>
      </c>
      <c r="C13" s="3" t="s">
        <v>113</v>
      </c>
      <c r="D13" s="3">
        <v>1</v>
      </c>
      <c r="E13" s="8" t="s">
        <v>35</v>
      </c>
      <c r="F13" s="72" t="str">
        <f t="shared" si="0"/>
        <v>Pinagadi</v>
      </c>
      <c r="G13" s="72">
        <f t="shared" si="1"/>
        <v>1</v>
      </c>
      <c r="H13" s="72">
        <f t="shared" si="2"/>
        <v>1</v>
      </c>
    </row>
    <row r="14" spans="1:8" x14ac:dyDescent="0.25">
      <c r="A14" s="73">
        <v>10</v>
      </c>
      <c r="B14" s="3" t="s">
        <v>37</v>
      </c>
      <c r="C14" s="3" t="s">
        <v>115</v>
      </c>
      <c r="D14" s="3">
        <v>1</v>
      </c>
      <c r="E14" s="8" t="s">
        <v>36</v>
      </c>
      <c r="F14" s="72" t="str">
        <f t="shared" si="0"/>
        <v>Chinna musidiwada</v>
      </c>
      <c r="G14" s="72">
        <f t="shared" si="1"/>
        <v>1</v>
      </c>
      <c r="H14" s="72">
        <f t="shared" si="2"/>
        <v>1</v>
      </c>
    </row>
    <row r="15" spans="1:8" ht="30" x14ac:dyDescent="0.25">
      <c r="A15" s="73">
        <v>11</v>
      </c>
      <c r="B15" s="3" t="s">
        <v>117</v>
      </c>
      <c r="C15" s="3" t="s">
        <v>118</v>
      </c>
      <c r="D15" s="3">
        <v>1</v>
      </c>
      <c r="E15" s="8" t="s">
        <v>40</v>
      </c>
      <c r="F15" s="72" t="str">
        <f t="shared" si="0"/>
        <v>Maruthi Circle</v>
      </c>
      <c r="G15" s="72">
        <f t="shared" si="1"/>
        <v>1</v>
      </c>
      <c r="H15" s="72">
        <f t="shared" si="2"/>
        <v>1</v>
      </c>
    </row>
    <row r="16" spans="1:8" x14ac:dyDescent="0.25">
      <c r="A16" s="73">
        <v>12</v>
      </c>
      <c r="B16" s="3" t="s">
        <v>117</v>
      </c>
      <c r="C16" s="3" t="s">
        <v>121</v>
      </c>
      <c r="D16" s="3">
        <v>1</v>
      </c>
      <c r="E16" s="8" t="s">
        <v>42</v>
      </c>
      <c r="F16" s="72" t="str">
        <f t="shared" si="0"/>
        <v>Scindia</v>
      </c>
      <c r="G16" s="72">
        <f t="shared" si="1"/>
        <v>1</v>
      </c>
      <c r="H16" s="72">
        <f t="shared" si="2"/>
        <v>1</v>
      </c>
    </row>
    <row r="17" spans="1:8" x14ac:dyDescent="0.25">
      <c r="A17" s="73">
        <v>13</v>
      </c>
      <c r="B17" s="3" t="s">
        <v>47</v>
      </c>
      <c r="C17" s="3" t="s">
        <v>122</v>
      </c>
      <c r="D17" s="3">
        <v>1</v>
      </c>
      <c r="E17" s="8" t="s">
        <v>45</v>
      </c>
      <c r="F17" s="72" t="str">
        <f t="shared" si="0"/>
        <v>Gokul theater junction</v>
      </c>
      <c r="G17" s="72">
        <f t="shared" si="1"/>
        <v>1</v>
      </c>
      <c r="H17" s="72">
        <f t="shared" si="2"/>
        <v>1</v>
      </c>
    </row>
    <row r="18" spans="1:8" x14ac:dyDescent="0.25">
      <c r="A18" s="73">
        <v>14</v>
      </c>
      <c r="B18" s="3" t="s">
        <v>127</v>
      </c>
      <c r="C18" s="3" t="s">
        <v>129</v>
      </c>
      <c r="D18" s="3">
        <v>1</v>
      </c>
      <c r="E18" s="8" t="s">
        <v>50</v>
      </c>
      <c r="F18" s="72" t="str">
        <f t="shared" si="0"/>
        <v>gangavaram port junction</v>
      </c>
      <c r="G18" s="72">
        <f t="shared" si="1"/>
        <v>1</v>
      </c>
      <c r="H18" s="72">
        <f t="shared" si="2"/>
        <v>1</v>
      </c>
    </row>
    <row r="19" spans="1:8" ht="30" x14ac:dyDescent="0.25">
      <c r="A19" s="73">
        <v>15</v>
      </c>
      <c r="B19" s="3" t="s">
        <v>6</v>
      </c>
      <c r="C19" s="3" t="s">
        <v>293</v>
      </c>
      <c r="D19" s="3">
        <v>1</v>
      </c>
      <c r="E19" s="8" t="s">
        <v>52</v>
      </c>
      <c r="F19" s="72" t="str">
        <f t="shared" si="0"/>
        <v>Visalakshi nagar NH16</v>
      </c>
      <c r="G19" s="72">
        <f t="shared" si="1"/>
        <v>1</v>
      </c>
      <c r="H19" s="72">
        <f t="shared" si="2"/>
        <v>1</v>
      </c>
    </row>
    <row r="20" spans="1:8" x14ac:dyDescent="0.25">
      <c r="A20" s="73">
        <v>16</v>
      </c>
      <c r="B20" s="3" t="s">
        <v>22</v>
      </c>
      <c r="C20" s="3" t="s">
        <v>292</v>
      </c>
      <c r="D20" s="3">
        <v>1</v>
      </c>
      <c r="E20" s="8" t="s">
        <v>304</v>
      </c>
      <c r="F20" s="72" t="str">
        <f t="shared" si="0"/>
        <v>Madhurawada ( Kommadi Junction )</v>
      </c>
      <c r="G20" s="72">
        <f t="shared" si="1"/>
        <v>1</v>
      </c>
      <c r="H20" s="72">
        <f t="shared" si="2"/>
        <v>1</v>
      </c>
    </row>
    <row r="21" spans="1:8" ht="30" x14ac:dyDescent="0.25">
      <c r="A21" s="73">
        <v>17</v>
      </c>
      <c r="B21" s="3" t="s">
        <v>142</v>
      </c>
      <c r="C21" s="3" t="s">
        <v>143</v>
      </c>
      <c r="D21" s="3">
        <v>1</v>
      </c>
      <c r="E21" s="8" t="s">
        <v>56</v>
      </c>
      <c r="F21" s="72" t="e">
        <f t="shared" si="0"/>
        <v>#N/A</v>
      </c>
      <c r="G21" s="72" t="e">
        <f t="shared" si="1"/>
        <v>#N/A</v>
      </c>
      <c r="H21" s="72">
        <f t="shared" si="2"/>
        <v>0</v>
      </c>
    </row>
    <row r="22" spans="1:8" x14ac:dyDescent="0.25">
      <c r="A22" s="73">
        <v>18</v>
      </c>
      <c r="B22" s="3" t="s">
        <v>142</v>
      </c>
      <c r="C22" s="3" t="s">
        <v>144</v>
      </c>
      <c r="D22" s="3">
        <v>1</v>
      </c>
      <c r="E22" s="8" t="s">
        <v>66</v>
      </c>
      <c r="F22" s="72" t="e">
        <f t="shared" si="0"/>
        <v>#N/A</v>
      </c>
      <c r="G22" s="72" t="e">
        <f t="shared" si="1"/>
        <v>#N/A</v>
      </c>
      <c r="H22" s="72">
        <f t="shared" si="2"/>
        <v>0</v>
      </c>
    </row>
    <row r="23" spans="1:8" ht="30" x14ac:dyDescent="0.25">
      <c r="A23" s="73">
        <v>19</v>
      </c>
      <c r="B23" s="3" t="s">
        <v>146</v>
      </c>
      <c r="C23" s="3" t="s">
        <v>147</v>
      </c>
      <c r="D23" s="3">
        <v>1</v>
      </c>
      <c r="E23" s="8" t="s">
        <v>305</v>
      </c>
      <c r="F23" s="72" t="e">
        <f t="shared" si="0"/>
        <v>#N/A</v>
      </c>
      <c r="G23" s="72" t="e">
        <f t="shared" si="1"/>
        <v>#N/A</v>
      </c>
      <c r="H23" s="72">
        <f t="shared" si="2"/>
        <v>0</v>
      </c>
    </row>
    <row r="24" spans="1:8" x14ac:dyDescent="0.25">
      <c r="A24" s="73">
        <v>20</v>
      </c>
      <c r="B24" s="3" t="s">
        <v>12</v>
      </c>
      <c r="C24" s="3" t="s">
        <v>13</v>
      </c>
      <c r="D24" s="3">
        <v>1</v>
      </c>
      <c r="E24" s="8" t="s">
        <v>69</v>
      </c>
      <c r="F24" s="72" t="str">
        <f t="shared" si="0"/>
        <v>Tatichetlapalem</v>
      </c>
      <c r="G24" s="72">
        <f t="shared" si="1"/>
        <v>1</v>
      </c>
      <c r="H24" s="72">
        <f t="shared" si="2"/>
        <v>1</v>
      </c>
    </row>
    <row r="25" spans="1:8" x14ac:dyDescent="0.25">
      <c r="A25" s="73">
        <v>21</v>
      </c>
      <c r="B25" s="3" t="s">
        <v>12</v>
      </c>
      <c r="C25" s="3" t="s">
        <v>14</v>
      </c>
      <c r="D25" s="3">
        <v>1</v>
      </c>
      <c r="E25" s="8" t="s">
        <v>71</v>
      </c>
      <c r="F25" s="72" t="str">
        <f t="shared" si="0"/>
        <v>NAD</v>
      </c>
      <c r="G25" s="72">
        <f t="shared" si="1"/>
        <v>1</v>
      </c>
      <c r="H25" s="72">
        <f t="shared" si="2"/>
        <v>1</v>
      </c>
    </row>
    <row r="26" spans="1:8" s="85" customFormat="1" ht="15.75" thickBot="1" x14ac:dyDescent="0.3">
      <c r="A26" s="73">
        <v>22</v>
      </c>
      <c r="B26" s="82" t="s">
        <v>12</v>
      </c>
      <c r="C26" s="82" t="s">
        <v>123</v>
      </c>
      <c r="D26" s="82">
        <v>1</v>
      </c>
      <c r="E26" s="8" t="s">
        <v>74</v>
      </c>
      <c r="F26" s="72" t="str">
        <f t="shared" si="0"/>
        <v>Muralinagar</v>
      </c>
      <c r="G26" s="72">
        <f t="shared" si="1"/>
        <v>1</v>
      </c>
      <c r="H26" s="72">
        <f t="shared" si="2"/>
        <v>1</v>
      </c>
    </row>
    <row r="27" spans="1:8" x14ac:dyDescent="0.25">
      <c r="A27" s="73">
        <v>23</v>
      </c>
      <c r="B27" s="3" t="s">
        <v>8</v>
      </c>
      <c r="C27" s="3" t="s">
        <v>99</v>
      </c>
      <c r="D27" s="3">
        <v>1</v>
      </c>
      <c r="E27" s="8" t="s">
        <v>307</v>
      </c>
      <c r="F27" s="72" t="str">
        <f t="shared" si="0"/>
        <v>Park hotel</v>
      </c>
      <c r="G27" s="72">
        <f t="shared" si="1"/>
        <v>1</v>
      </c>
      <c r="H27" s="72">
        <f t="shared" si="2"/>
        <v>1</v>
      </c>
    </row>
    <row r="28" spans="1:8" x14ac:dyDescent="0.25">
      <c r="A28" s="73">
        <v>24</v>
      </c>
      <c r="B28" s="3" t="s">
        <v>261</v>
      </c>
      <c r="C28" s="3" t="s">
        <v>263</v>
      </c>
      <c r="D28" s="3">
        <v>1</v>
      </c>
      <c r="E28" s="8" t="s">
        <v>308</v>
      </c>
      <c r="F28" s="72" t="str">
        <f t="shared" si="0"/>
        <v>jagdamba</v>
      </c>
      <c r="G28" s="72">
        <f t="shared" si="1"/>
        <v>1</v>
      </c>
      <c r="H28" s="72">
        <f t="shared" si="2"/>
        <v>1</v>
      </c>
    </row>
    <row r="29" spans="1:8" x14ac:dyDescent="0.25">
      <c r="A29" s="73">
        <v>25</v>
      </c>
      <c r="B29" s="3" t="s">
        <v>47</v>
      </c>
      <c r="C29" s="3" t="s">
        <v>288</v>
      </c>
      <c r="D29" s="3">
        <v>1</v>
      </c>
      <c r="E29" s="81" t="s">
        <v>309</v>
      </c>
      <c r="F29" s="72" t="str">
        <f t="shared" si="0"/>
        <v>seven hills</v>
      </c>
      <c r="G29" s="72">
        <f t="shared" si="1"/>
        <v>1</v>
      </c>
      <c r="H29" s="72">
        <f t="shared" si="2"/>
        <v>1</v>
      </c>
    </row>
    <row r="30" spans="1:8" x14ac:dyDescent="0.25">
      <c r="A30" s="73">
        <v>26</v>
      </c>
      <c r="B30" s="3" t="s">
        <v>8</v>
      </c>
      <c r="C30" s="3" t="s">
        <v>259</v>
      </c>
      <c r="D30" s="3">
        <v>1</v>
      </c>
      <c r="E30" s="8" t="s">
        <v>310</v>
      </c>
      <c r="F30" s="72" t="str">
        <f t="shared" si="0"/>
        <v>N.T.R.circle</v>
      </c>
      <c r="G30" s="72">
        <f t="shared" si="1"/>
        <v>1</v>
      </c>
      <c r="H30" s="72">
        <f t="shared" si="2"/>
        <v>1</v>
      </c>
    </row>
    <row r="31" spans="1:8" x14ac:dyDescent="0.25">
      <c r="A31" s="73">
        <v>27</v>
      </c>
      <c r="B31" s="3" t="s">
        <v>261</v>
      </c>
      <c r="C31" s="3" t="s">
        <v>262</v>
      </c>
      <c r="D31" s="3">
        <v>1</v>
      </c>
      <c r="E31" s="8" t="s">
        <v>91</v>
      </c>
      <c r="F31" s="72" t="str">
        <f t="shared" si="0"/>
        <v>Z.P</v>
      </c>
      <c r="G31" s="72">
        <f t="shared" si="1"/>
        <v>1</v>
      </c>
      <c r="H31" s="72">
        <f t="shared" si="2"/>
        <v>1</v>
      </c>
    </row>
    <row r="32" spans="1:8" x14ac:dyDescent="0.25">
      <c r="A32" s="73">
        <v>28</v>
      </c>
      <c r="B32" s="3" t="s">
        <v>47</v>
      </c>
      <c r="C32" s="3" t="s">
        <v>48</v>
      </c>
      <c r="D32" s="3">
        <v>1</v>
      </c>
      <c r="E32" s="8" t="s">
        <v>98</v>
      </c>
      <c r="F32" s="72" t="str">
        <f t="shared" si="0"/>
        <v>Ambedkar Circle</v>
      </c>
      <c r="G32" s="72">
        <f t="shared" si="1"/>
        <v>1</v>
      </c>
      <c r="H32" s="72">
        <f t="shared" si="2"/>
        <v>1</v>
      </c>
    </row>
    <row r="33" spans="1:8" x14ac:dyDescent="0.25">
      <c r="A33" s="73">
        <v>29</v>
      </c>
      <c r="B33" s="3" t="s">
        <v>3</v>
      </c>
      <c r="C33" s="3" t="s">
        <v>5</v>
      </c>
      <c r="D33" s="3">
        <v>1</v>
      </c>
      <c r="E33" s="8" t="s">
        <v>100</v>
      </c>
      <c r="F33" s="72" t="e">
        <f t="shared" si="0"/>
        <v>#N/A</v>
      </c>
      <c r="G33" s="72" t="e">
        <f t="shared" si="1"/>
        <v>#N/A</v>
      </c>
      <c r="H33" s="72">
        <f t="shared" si="2"/>
        <v>0</v>
      </c>
    </row>
    <row r="34" spans="1:8" x14ac:dyDescent="0.25">
      <c r="A34" s="73">
        <v>30</v>
      </c>
      <c r="B34" s="3" t="s">
        <v>12</v>
      </c>
      <c r="C34" s="3" t="s">
        <v>21</v>
      </c>
      <c r="D34" s="3">
        <v>1</v>
      </c>
      <c r="E34" s="8" t="s">
        <v>105</v>
      </c>
      <c r="F34" s="72" t="e">
        <f t="shared" si="0"/>
        <v>#N/A</v>
      </c>
      <c r="G34" s="72" t="e">
        <f t="shared" si="1"/>
        <v>#N/A</v>
      </c>
      <c r="H34" s="72">
        <f t="shared" si="2"/>
        <v>0</v>
      </c>
    </row>
    <row r="35" spans="1:8" ht="30" x14ac:dyDescent="0.25">
      <c r="A35" s="73">
        <v>31</v>
      </c>
      <c r="B35" s="3" t="s">
        <v>25</v>
      </c>
      <c r="C35" s="3" t="s">
        <v>26</v>
      </c>
      <c r="D35" s="3">
        <v>1</v>
      </c>
      <c r="E35" s="8" t="s">
        <v>311</v>
      </c>
      <c r="F35" s="72" t="e">
        <f t="shared" si="0"/>
        <v>#N/A</v>
      </c>
      <c r="G35" s="72" t="e">
        <f t="shared" si="1"/>
        <v>#N/A</v>
      </c>
      <c r="H35" s="72">
        <f t="shared" si="2"/>
        <v>0</v>
      </c>
    </row>
    <row r="36" spans="1:8" ht="30" x14ac:dyDescent="0.25">
      <c r="A36" s="73">
        <v>32</v>
      </c>
      <c r="B36" s="3" t="s">
        <v>37</v>
      </c>
      <c r="C36" s="3" t="s">
        <v>38</v>
      </c>
      <c r="D36" s="3">
        <v>1</v>
      </c>
      <c r="E36" s="8" t="s">
        <v>107</v>
      </c>
      <c r="F36" s="72" t="e">
        <f t="shared" si="0"/>
        <v>#N/A</v>
      </c>
      <c r="G36" s="72" t="e">
        <f t="shared" si="1"/>
        <v>#N/A</v>
      </c>
      <c r="H36" s="72">
        <f t="shared" si="2"/>
        <v>0</v>
      </c>
    </row>
    <row r="37" spans="1:8" ht="30" x14ac:dyDescent="0.25">
      <c r="A37" s="73">
        <v>33</v>
      </c>
      <c r="B37" s="3" t="s">
        <v>27</v>
      </c>
      <c r="C37" s="8" t="s">
        <v>168</v>
      </c>
      <c r="D37" s="3">
        <v>1</v>
      </c>
      <c r="E37" s="8" t="s">
        <v>112</v>
      </c>
      <c r="F37" s="72" t="e">
        <f t="shared" si="0"/>
        <v>#N/A</v>
      </c>
      <c r="G37" s="72" t="e">
        <f t="shared" si="1"/>
        <v>#N/A</v>
      </c>
      <c r="H37" s="72">
        <f t="shared" si="2"/>
        <v>0</v>
      </c>
    </row>
    <row r="38" spans="1:8" x14ac:dyDescent="0.25">
      <c r="A38" s="73">
        <v>34</v>
      </c>
      <c r="B38" s="3" t="s">
        <v>37</v>
      </c>
      <c r="C38" s="3" t="s">
        <v>37</v>
      </c>
      <c r="D38" s="3">
        <v>1</v>
      </c>
      <c r="E38" s="8" t="s">
        <v>113</v>
      </c>
      <c r="F38" s="72" t="e">
        <f t="shared" si="0"/>
        <v>#N/A</v>
      </c>
      <c r="G38" s="72" t="e">
        <f t="shared" si="1"/>
        <v>#N/A</v>
      </c>
      <c r="H38" s="72">
        <f t="shared" si="2"/>
        <v>0</v>
      </c>
    </row>
    <row r="39" spans="1:8" x14ac:dyDescent="0.25">
      <c r="A39" s="73">
        <v>35</v>
      </c>
      <c r="B39" s="3" t="s">
        <v>53</v>
      </c>
      <c r="C39" s="5" t="s">
        <v>180</v>
      </c>
      <c r="D39" s="3">
        <v>1</v>
      </c>
      <c r="E39" s="8" t="s">
        <v>114</v>
      </c>
      <c r="F39" s="72" t="e">
        <f t="shared" si="0"/>
        <v>#N/A</v>
      </c>
      <c r="G39" s="72" t="e">
        <f t="shared" si="1"/>
        <v>#N/A</v>
      </c>
      <c r="H39" s="72">
        <f t="shared" si="2"/>
        <v>0</v>
      </c>
    </row>
    <row r="40" spans="1:8" ht="30" x14ac:dyDescent="0.25">
      <c r="A40" s="73">
        <v>36</v>
      </c>
      <c r="B40" s="3" t="s">
        <v>8</v>
      </c>
      <c r="C40" s="3" t="s">
        <v>57</v>
      </c>
      <c r="D40" s="3">
        <v>1</v>
      </c>
      <c r="E40" s="8" t="s">
        <v>115</v>
      </c>
      <c r="F40" s="72" t="e">
        <f t="shared" si="0"/>
        <v>#N/A</v>
      </c>
      <c r="G40" s="72" t="e">
        <f t="shared" si="1"/>
        <v>#N/A</v>
      </c>
      <c r="H40" s="72">
        <f t="shared" si="2"/>
        <v>0</v>
      </c>
    </row>
    <row r="41" spans="1:8" x14ac:dyDescent="0.25">
      <c r="A41" s="73">
        <v>37</v>
      </c>
      <c r="B41" s="3" t="s">
        <v>47</v>
      </c>
      <c r="C41" s="3" t="s">
        <v>63</v>
      </c>
      <c r="D41" s="3">
        <v>1</v>
      </c>
      <c r="E41" s="8" t="s">
        <v>116</v>
      </c>
      <c r="F41" s="72" t="e">
        <f t="shared" si="0"/>
        <v>#N/A</v>
      </c>
      <c r="G41" s="72" t="e">
        <f t="shared" si="1"/>
        <v>#N/A</v>
      </c>
      <c r="H41" s="72">
        <f t="shared" si="2"/>
        <v>0</v>
      </c>
    </row>
    <row r="42" spans="1:8" x14ac:dyDescent="0.25">
      <c r="A42" s="73">
        <v>38</v>
      </c>
      <c r="B42" s="3" t="s">
        <v>47</v>
      </c>
      <c r="C42" s="3" t="s">
        <v>72</v>
      </c>
      <c r="D42" s="3">
        <v>1</v>
      </c>
      <c r="E42" s="8" t="s">
        <v>118</v>
      </c>
      <c r="F42" s="72" t="e">
        <f t="shared" si="0"/>
        <v>#N/A</v>
      </c>
      <c r="G42" s="72" t="e">
        <f t="shared" si="1"/>
        <v>#N/A</v>
      </c>
      <c r="H42" s="72">
        <f t="shared" si="2"/>
        <v>0</v>
      </c>
    </row>
    <row r="43" spans="1:8" x14ac:dyDescent="0.25">
      <c r="A43" s="73">
        <v>39</v>
      </c>
      <c r="B43" s="3" t="s">
        <v>47</v>
      </c>
      <c r="C43" s="3" t="s">
        <v>73</v>
      </c>
      <c r="D43" s="3">
        <v>1</v>
      </c>
      <c r="E43" s="8" t="s">
        <v>119</v>
      </c>
      <c r="F43" s="72" t="e">
        <f t="shared" si="0"/>
        <v>#N/A</v>
      </c>
      <c r="G43" s="72" t="e">
        <f t="shared" si="1"/>
        <v>#N/A</v>
      </c>
      <c r="H43" s="72">
        <f t="shared" si="2"/>
        <v>0</v>
      </c>
    </row>
    <row r="44" spans="1:8" x14ac:dyDescent="0.25">
      <c r="A44" s="73">
        <v>40</v>
      </c>
      <c r="B44" s="3" t="s">
        <v>8</v>
      </c>
      <c r="C44" s="3" t="s">
        <v>79</v>
      </c>
      <c r="D44" s="3">
        <v>1</v>
      </c>
      <c r="E44" s="8" t="s">
        <v>120</v>
      </c>
      <c r="F44" s="72" t="e">
        <f t="shared" si="0"/>
        <v>#N/A</v>
      </c>
      <c r="G44" s="72" t="e">
        <f t="shared" si="1"/>
        <v>#N/A</v>
      </c>
      <c r="H44" s="72">
        <f t="shared" si="2"/>
        <v>0</v>
      </c>
    </row>
    <row r="45" spans="1:8" x14ac:dyDescent="0.25">
      <c r="A45" s="73">
        <v>41</v>
      </c>
      <c r="B45" s="3" t="s">
        <v>70</v>
      </c>
      <c r="C45" s="3" t="s">
        <v>80</v>
      </c>
      <c r="D45" s="3">
        <v>1</v>
      </c>
      <c r="E45" s="8" t="s">
        <v>121</v>
      </c>
      <c r="F45" s="72" t="e">
        <f t="shared" si="0"/>
        <v>#N/A</v>
      </c>
      <c r="G45" s="72" t="e">
        <f t="shared" si="1"/>
        <v>#N/A</v>
      </c>
      <c r="H45" s="72">
        <f t="shared" si="2"/>
        <v>0</v>
      </c>
    </row>
    <row r="46" spans="1:8" ht="30" x14ac:dyDescent="0.25">
      <c r="A46" s="73">
        <v>42</v>
      </c>
      <c r="B46" s="3" t="s">
        <v>70</v>
      </c>
      <c r="C46" s="3" t="s">
        <v>82</v>
      </c>
      <c r="D46" s="3">
        <v>1</v>
      </c>
      <c r="E46" s="8" t="s">
        <v>122</v>
      </c>
      <c r="F46" s="72" t="e">
        <f t="shared" si="0"/>
        <v>#N/A</v>
      </c>
      <c r="G46" s="72" t="e">
        <f t="shared" si="1"/>
        <v>#N/A</v>
      </c>
      <c r="H46" s="72">
        <f t="shared" si="2"/>
        <v>0</v>
      </c>
    </row>
    <row r="47" spans="1:8" x14ac:dyDescent="0.25">
      <c r="A47" s="73">
        <v>43</v>
      </c>
      <c r="B47" s="3" t="s">
        <v>47</v>
      </c>
      <c r="C47" s="3" t="s">
        <v>92</v>
      </c>
      <c r="D47" s="3">
        <v>1</v>
      </c>
      <c r="E47" s="8" t="s">
        <v>125</v>
      </c>
      <c r="F47" s="72" t="e">
        <f t="shared" si="0"/>
        <v>#N/A</v>
      </c>
      <c r="G47" s="72" t="e">
        <f t="shared" si="1"/>
        <v>#N/A</v>
      </c>
      <c r="H47" s="72">
        <f t="shared" si="2"/>
        <v>0</v>
      </c>
    </row>
    <row r="48" spans="1:8" x14ac:dyDescent="0.25">
      <c r="A48" s="73">
        <v>44</v>
      </c>
      <c r="B48" s="3" t="s">
        <v>15</v>
      </c>
      <c r="C48" s="3" t="s">
        <v>181</v>
      </c>
      <c r="D48" s="3">
        <v>1</v>
      </c>
      <c r="E48" s="8" t="s">
        <v>181</v>
      </c>
      <c r="F48" s="72" t="str">
        <f t="shared" si="0"/>
        <v>New Gajuwaka</v>
      </c>
      <c r="G48" s="72">
        <f t="shared" si="1"/>
        <v>1</v>
      </c>
      <c r="H48" s="72">
        <f t="shared" si="2"/>
        <v>1</v>
      </c>
    </row>
    <row r="49" spans="1:8" ht="30" x14ac:dyDescent="0.25">
      <c r="A49" s="73">
        <v>45</v>
      </c>
      <c r="B49" s="3" t="s">
        <v>53</v>
      </c>
      <c r="C49" s="3" t="s">
        <v>260</v>
      </c>
      <c r="D49" s="3">
        <v>1</v>
      </c>
      <c r="E49" s="8" t="s">
        <v>160</v>
      </c>
      <c r="F49" s="72" t="e">
        <f t="shared" si="0"/>
        <v>#N/A</v>
      </c>
      <c r="G49" s="72" t="e">
        <f t="shared" si="1"/>
        <v>#N/A</v>
      </c>
      <c r="H49" s="72">
        <f t="shared" si="2"/>
        <v>0</v>
      </c>
    </row>
    <row r="50" spans="1:8" ht="30" x14ac:dyDescent="0.25">
      <c r="A50" s="73">
        <v>46</v>
      </c>
      <c r="B50" s="3" t="s">
        <v>3</v>
      </c>
      <c r="C50" s="3" t="s">
        <v>108</v>
      </c>
      <c r="D50" s="3">
        <v>1</v>
      </c>
      <c r="E50" s="8" t="s">
        <v>128</v>
      </c>
      <c r="F50" s="72" t="e">
        <f t="shared" si="0"/>
        <v>#N/A</v>
      </c>
      <c r="G50" s="72" t="e">
        <f t="shared" si="1"/>
        <v>#N/A</v>
      </c>
      <c r="H50" s="72">
        <f t="shared" si="2"/>
        <v>0</v>
      </c>
    </row>
    <row r="51" spans="1:8" ht="30" x14ac:dyDescent="0.25">
      <c r="A51" s="73">
        <v>47</v>
      </c>
      <c r="B51" s="3" t="s">
        <v>3</v>
      </c>
      <c r="C51" s="3" t="s">
        <v>110</v>
      </c>
      <c r="D51" s="3">
        <v>1</v>
      </c>
      <c r="E51" s="8" t="s">
        <v>129</v>
      </c>
      <c r="F51" s="72" t="e">
        <f t="shared" si="0"/>
        <v>#N/A</v>
      </c>
      <c r="G51" s="72" t="e">
        <f t="shared" si="1"/>
        <v>#N/A</v>
      </c>
      <c r="H51" s="72">
        <f t="shared" si="2"/>
        <v>0</v>
      </c>
    </row>
    <row r="52" spans="1:8" ht="45" x14ac:dyDescent="0.25">
      <c r="A52" s="73">
        <v>48</v>
      </c>
      <c r="B52" s="3" t="s">
        <v>22</v>
      </c>
      <c r="C52" s="3" t="s">
        <v>130</v>
      </c>
      <c r="D52" s="3">
        <v>1</v>
      </c>
      <c r="E52" s="8" t="s">
        <v>312</v>
      </c>
      <c r="F52" s="72" t="e">
        <f t="shared" si="0"/>
        <v>#N/A</v>
      </c>
      <c r="G52" s="72" t="e">
        <f t="shared" si="1"/>
        <v>#N/A</v>
      </c>
      <c r="H52" s="72">
        <f t="shared" si="2"/>
        <v>0</v>
      </c>
    </row>
    <row r="53" spans="1:8" ht="30" x14ac:dyDescent="0.25">
      <c r="A53" s="73">
        <v>49</v>
      </c>
      <c r="B53" s="3" t="s">
        <v>6</v>
      </c>
      <c r="C53" s="3" t="s">
        <v>264</v>
      </c>
      <c r="D53" s="3">
        <v>1</v>
      </c>
      <c r="E53" s="8" t="s">
        <v>293</v>
      </c>
      <c r="F53" s="72" t="e">
        <f t="shared" si="0"/>
        <v>#N/A</v>
      </c>
      <c r="G53" s="72" t="e">
        <f t="shared" si="1"/>
        <v>#N/A</v>
      </c>
      <c r="H53" s="72">
        <f t="shared" si="2"/>
        <v>0</v>
      </c>
    </row>
    <row r="54" spans="1:8" ht="30" x14ac:dyDescent="0.25">
      <c r="A54" s="73">
        <v>50</v>
      </c>
      <c r="B54" s="3" t="s">
        <v>6</v>
      </c>
      <c r="C54" s="3" t="s">
        <v>265</v>
      </c>
      <c r="D54" s="3">
        <v>1</v>
      </c>
      <c r="E54" s="8" t="s">
        <v>133</v>
      </c>
      <c r="F54" s="72" t="e">
        <f t="shared" si="0"/>
        <v>#N/A</v>
      </c>
      <c r="G54" s="72" t="e">
        <f t="shared" si="1"/>
        <v>#N/A</v>
      </c>
      <c r="H54" s="72">
        <f t="shared" si="2"/>
        <v>0</v>
      </c>
    </row>
    <row r="55" spans="1:8" s="9" customFormat="1" ht="19.5" thickBot="1" x14ac:dyDescent="0.3">
      <c r="A55" s="76"/>
      <c r="B55" s="77"/>
      <c r="C55" s="77"/>
      <c r="D55" s="77">
        <f>SUM(D5:D54)</f>
        <v>50</v>
      </c>
      <c r="E55" s="8" t="s">
        <v>134</v>
      </c>
      <c r="F55" s="72" t="e">
        <f t="shared" si="0"/>
        <v>#N/A</v>
      </c>
      <c r="H55" s="72"/>
    </row>
    <row r="56" spans="1:8" ht="30" x14ac:dyDescent="0.25">
      <c r="E56" s="83" t="s">
        <v>313</v>
      </c>
      <c r="F56" s="72" t="e">
        <f t="shared" si="0"/>
        <v>#N/A</v>
      </c>
    </row>
    <row r="57" spans="1:8" ht="30" x14ac:dyDescent="0.25">
      <c r="E57" s="8" t="s">
        <v>138</v>
      </c>
      <c r="F57" s="72" t="e">
        <f t="shared" si="0"/>
        <v>#N/A</v>
      </c>
    </row>
    <row r="58" spans="1:8" ht="45" x14ac:dyDescent="0.25">
      <c r="E58" s="8" t="s">
        <v>292</v>
      </c>
      <c r="F58" s="72" t="e">
        <f t="shared" si="0"/>
        <v>#N/A</v>
      </c>
    </row>
    <row r="59" spans="1:8" ht="30" x14ac:dyDescent="0.25">
      <c r="E59" s="8" t="s">
        <v>140</v>
      </c>
      <c r="F59" s="72" t="e">
        <f t="shared" si="0"/>
        <v>#N/A</v>
      </c>
    </row>
    <row r="60" spans="1:8" ht="30" x14ac:dyDescent="0.25">
      <c r="E60" s="8" t="s">
        <v>314</v>
      </c>
      <c r="F60" s="72" t="e">
        <f t="shared" si="0"/>
        <v>#N/A</v>
      </c>
    </row>
    <row r="61" spans="1:8" x14ac:dyDescent="0.25">
      <c r="E61" s="8" t="s">
        <v>315</v>
      </c>
      <c r="F61" s="72" t="e">
        <f t="shared" si="0"/>
        <v>#N/A</v>
      </c>
    </row>
    <row r="62" spans="1:8" x14ac:dyDescent="0.25">
      <c r="E62" s="8" t="s">
        <v>316</v>
      </c>
      <c r="F62" s="72" t="e">
        <f t="shared" si="0"/>
        <v>#N/A</v>
      </c>
    </row>
    <row r="63" spans="1:8" ht="30" x14ac:dyDescent="0.25">
      <c r="E63" s="8" t="s">
        <v>320</v>
      </c>
      <c r="F63" s="72" t="e">
        <f t="shared" si="0"/>
        <v>#N/A</v>
      </c>
    </row>
    <row r="64" spans="1:8" ht="30" x14ac:dyDescent="0.25">
      <c r="E64" s="8" t="s">
        <v>321</v>
      </c>
      <c r="F64" s="72" t="e">
        <f t="shared" si="0"/>
        <v>#N/A</v>
      </c>
    </row>
    <row r="65" spans="5:6" x14ac:dyDescent="0.25">
      <c r="E65" s="8" t="s">
        <v>10</v>
      </c>
      <c r="F65" s="72" t="e">
        <f t="shared" si="0"/>
        <v>#N/A</v>
      </c>
    </row>
    <row r="66" spans="5:6" x14ac:dyDescent="0.25">
      <c r="E66" s="8" t="s">
        <v>13</v>
      </c>
      <c r="F66" s="72" t="e">
        <f t="shared" si="0"/>
        <v>#N/A</v>
      </c>
    </row>
    <row r="67" spans="5:6" x14ac:dyDescent="0.25">
      <c r="E67" s="8" t="s">
        <v>14</v>
      </c>
      <c r="F67" s="72" t="e">
        <f t="shared" si="0"/>
        <v>#N/A</v>
      </c>
    </row>
    <row r="68" spans="5:6" x14ac:dyDescent="0.25">
      <c r="E68" s="8" t="s">
        <v>28</v>
      </c>
      <c r="F68" s="72" t="e">
        <f t="shared" si="0"/>
        <v>#N/A</v>
      </c>
    </row>
    <row r="69" spans="5:6" x14ac:dyDescent="0.25">
      <c r="E69" s="83" t="s">
        <v>123</v>
      </c>
      <c r="F69" s="72" t="e">
        <f t="shared" si="0"/>
        <v>#N/A</v>
      </c>
    </row>
    <row r="70" spans="5:6" x14ac:dyDescent="0.25">
      <c r="E70" s="83" t="s">
        <v>322</v>
      </c>
      <c r="F70" s="72" t="e">
        <f t="shared" ref="F70:F84" si="3">VLOOKUP(C70,$E$5:$E$84,1,0)</f>
        <v>#N/A</v>
      </c>
    </row>
    <row r="71" spans="5:6" x14ac:dyDescent="0.25">
      <c r="E71" s="8" t="s">
        <v>99</v>
      </c>
      <c r="F71" s="72" t="e">
        <f t="shared" si="3"/>
        <v>#N/A</v>
      </c>
    </row>
    <row r="72" spans="5:6" x14ac:dyDescent="0.25">
      <c r="E72" s="8" t="s">
        <v>263</v>
      </c>
      <c r="F72" s="72" t="e">
        <f t="shared" si="3"/>
        <v>#N/A</v>
      </c>
    </row>
    <row r="73" spans="5:6" x14ac:dyDescent="0.25">
      <c r="E73" s="8" t="s">
        <v>288</v>
      </c>
      <c r="F73" s="72" t="e">
        <f t="shared" si="3"/>
        <v>#N/A</v>
      </c>
    </row>
    <row r="74" spans="5:6" ht="30" x14ac:dyDescent="0.25">
      <c r="E74" s="8" t="s">
        <v>272</v>
      </c>
      <c r="F74" s="72" t="e">
        <f t="shared" si="3"/>
        <v>#N/A</v>
      </c>
    </row>
    <row r="75" spans="5:6" x14ac:dyDescent="0.25">
      <c r="E75" s="8" t="s">
        <v>318</v>
      </c>
      <c r="F75" s="72" t="e">
        <f t="shared" si="3"/>
        <v>#N/A</v>
      </c>
    </row>
    <row r="76" spans="5:6" x14ac:dyDescent="0.25">
      <c r="E76" s="8" t="s">
        <v>289</v>
      </c>
      <c r="F76" s="72" t="e">
        <f t="shared" si="3"/>
        <v>#N/A</v>
      </c>
    </row>
    <row r="77" spans="5:6" x14ac:dyDescent="0.25">
      <c r="E77" s="8" t="s">
        <v>259</v>
      </c>
      <c r="F77" s="72" t="e">
        <f t="shared" si="3"/>
        <v>#N/A</v>
      </c>
    </row>
    <row r="78" spans="5:6" x14ac:dyDescent="0.25">
      <c r="E78" s="8" t="s">
        <v>262</v>
      </c>
      <c r="F78" s="72" t="e">
        <f t="shared" si="3"/>
        <v>#N/A</v>
      </c>
    </row>
    <row r="79" spans="5:6" x14ac:dyDescent="0.25">
      <c r="E79" s="8" t="s">
        <v>4</v>
      </c>
      <c r="F79" s="72" t="e">
        <f t="shared" si="3"/>
        <v>#N/A</v>
      </c>
    </row>
    <row r="80" spans="5:6" x14ac:dyDescent="0.25">
      <c r="E80" s="8" t="s">
        <v>17</v>
      </c>
      <c r="F80" s="72" t="e">
        <f t="shared" si="3"/>
        <v>#N/A</v>
      </c>
    </row>
    <row r="81" spans="5:6" x14ac:dyDescent="0.25">
      <c r="E81" s="8" t="s">
        <v>11</v>
      </c>
      <c r="F81" s="72" t="e">
        <f t="shared" si="3"/>
        <v>#N/A</v>
      </c>
    </row>
    <row r="82" spans="5:6" x14ac:dyDescent="0.25">
      <c r="E82" s="8" t="s">
        <v>290</v>
      </c>
      <c r="F82" s="72" t="e">
        <f t="shared" si="3"/>
        <v>#N/A</v>
      </c>
    </row>
    <row r="83" spans="5:6" ht="30" x14ac:dyDescent="0.25">
      <c r="E83" s="8" t="s">
        <v>319</v>
      </c>
      <c r="F83" s="72" t="e">
        <f t="shared" si="3"/>
        <v>#N/A</v>
      </c>
    </row>
    <row r="84" spans="5:6" x14ac:dyDescent="0.25">
      <c r="E84" s="8" t="s">
        <v>48</v>
      </c>
      <c r="F84" s="72" t="e">
        <f t="shared" si="3"/>
        <v>#N/A</v>
      </c>
    </row>
  </sheetData>
  <autoFilter ref="H1:H84"/>
  <mergeCells count="6">
    <mergeCell ref="A1:D1"/>
    <mergeCell ref="A3:A4"/>
    <mergeCell ref="B3:B4"/>
    <mergeCell ref="C3:C4"/>
    <mergeCell ref="D3:D4"/>
    <mergeCell ref="A2:D2"/>
  </mergeCells>
  <pageMargins left="1.26" right="0.2" top="0.35" bottom="0.3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workbookViewId="0"/>
  </sheetViews>
  <sheetFormatPr defaultColWidth="8.85546875" defaultRowHeight="15" x14ac:dyDescent="0.25"/>
  <cols>
    <col min="1" max="1" width="28.42578125" bestFit="1" customWidth="1"/>
    <col min="2" max="2" width="21.42578125" bestFit="1" customWidth="1"/>
    <col min="3" max="3" width="40.28515625" bestFit="1" customWidth="1"/>
    <col min="5" max="5" width="23.28515625" style="89" customWidth="1"/>
    <col min="6" max="6" width="18.42578125" style="90" customWidth="1"/>
    <col min="8" max="8" width="8.85546875" style="89"/>
    <col min="10" max="10" width="8.85546875" style="89"/>
    <col min="12" max="12" width="21.28515625" bestFit="1" customWidth="1"/>
    <col min="13" max="13" width="31.85546875" bestFit="1" customWidth="1"/>
  </cols>
  <sheetData>
    <row r="1" spans="1:13" x14ac:dyDescent="0.25">
      <c r="A1" t="s">
        <v>255</v>
      </c>
      <c r="B1" t="s">
        <v>254</v>
      </c>
      <c r="C1" t="s">
        <v>327</v>
      </c>
      <c r="E1" s="89" t="s">
        <v>327</v>
      </c>
      <c r="F1" s="90" t="s">
        <v>327</v>
      </c>
      <c r="G1" t="s">
        <v>328</v>
      </c>
      <c r="J1" s="89" t="s">
        <v>255</v>
      </c>
      <c r="L1" t="s">
        <v>329</v>
      </c>
      <c r="M1" t="s">
        <v>330</v>
      </c>
    </row>
    <row r="2" spans="1:13" x14ac:dyDescent="0.25">
      <c r="A2" s="3" t="s">
        <v>77</v>
      </c>
      <c r="B2" s="3" t="s">
        <v>325</v>
      </c>
      <c r="C2" s="90" t="s">
        <v>5</v>
      </c>
      <c r="E2" s="89" t="e">
        <f>VLOOKUP(B2,$A$2:$A$26,1,0)</f>
        <v>#N/A</v>
      </c>
      <c r="F2" s="90">
        <f>_xlfn.IFNA(E2,0)</f>
        <v>0</v>
      </c>
      <c r="G2" s="89" t="e">
        <f>VLOOKUP(B2,$C$2:$C$8,1,0)</f>
        <v>#N/A</v>
      </c>
      <c r="H2" s="89">
        <f>_xlfn.IFNA(G2,0)</f>
        <v>0</v>
      </c>
      <c r="J2" s="89" t="e">
        <f>VLOOKUP(A2,$C$2:$C8,1,0)</f>
        <v>#N/A</v>
      </c>
      <c r="K2">
        <f>_xlfn.IFNA(J2,0)</f>
        <v>0</v>
      </c>
      <c r="L2" s="3" t="s">
        <v>325</v>
      </c>
      <c r="M2" s="3" t="s">
        <v>77</v>
      </c>
    </row>
    <row r="3" spans="1:13" x14ac:dyDescent="0.25">
      <c r="A3" s="3" t="s">
        <v>143</v>
      </c>
      <c r="B3" s="82" t="s">
        <v>294</v>
      </c>
      <c r="C3" s="90" t="s">
        <v>38</v>
      </c>
      <c r="E3" s="89" t="e">
        <f t="shared" ref="E3:E26" si="0">VLOOKUP(B3,$A$2:$A$26,1,0)</f>
        <v>#N/A</v>
      </c>
      <c r="F3" s="90">
        <f t="shared" ref="F3:F26" si="1">_xlfn.IFNA(E3,0)</f>
        <v>0</v>
      </c>
      <c r="G3" s="89" t="e">
        <f t="shared" ref="G3:G18" si="2">VLOOKUP(B3,$C$2:$C$18,1,0)</f>
        <v>#N/A</v>
      </c>
      <c r="H3" s="89">
        <f t="shared" ref="H3:H18" si="3">_xlfn.IFNA(G3,0)</f>
        <v>0</v>
      </c>
      <c r="J3" s="89" t="e">
        <f>VLOOKUP(A3,$C$2:$C27,1,0)</f>
        <v>#N/A</v>
      </c>
      <c r="K3">
        <f t="shared" ref="K3:K26" si="4">_xlfn.IFNA(J3,0)</f>
        <v>0</v>
      </c>
      <c r="L3" s="82" t="s">
        <v>294</v>
      </c>
      <c r="M3" s="3" t="s">
        <v>143</v>
      </c>
    </row>
    <row r="4" spans="1:13" x14ac:dyDescent="0.25">
      <c r="A4" s="3" t="s">
        <v>144</v>
      </c>
      <c r="B4" s="3" t="s">
        <v>5</v>
      </c>
      <c r="C4" s="90" t="s">
        <v>168</v>
      </c>
      <c r="E4" s="89" t="str">
        <f t="shared" si="0"/>
        <v>Dwaraka</v>
      </c>
      <c r="F4" s="90" t="str">
        <f t="shared" si="1"/>
        <v>Dwaraka</v>
      </c>
      <c r="G4" s="89" t="str">
        <f t="shared" si="2"/>
        <v>Dwaraka</v>
      </c>
      <c r="H4" s="89" t="str">
        <f t="shared" si="3"/>
        <v>Dwaraka</v>
      </c>
      <c r="J4" s="89" t="e">
        <f>VLOOKUP(A4,$C$2:$C28,1,0)</f>
        <v>#N/A</v>
      </c>
      <c r="K4">
        <f t="shared" si="4"/>
        <v>0</v>
      </c>
      <c r="L4" s="3" t="s">
        <v>18</v>
      </c>
      <c r="M4" s="3" t="s">
        <v>144</v>
      </c>
    </row>
    <row r="5" spans="1:13" x14ac:dyDescent="0.25">
      <c r="A5" s="3" t="s">
        <v>147</v>
      </c>
      <c r="B5" s="3" t="s">
        <v>18</v>
      </c>
      <c r="C5" s="90" t="s">
        <v>37</v>
      </c>
      <c r="E5" s="89" t="e">
        <f t="shared" si="0"/>
        <v>#N/A</v>
      </c>
      <c r="F5" s="90">
        <f t="shared" si="1"/>
        <v>0</v>
      </c>
      <c r="G5" s="89" t="e">
        <f t="shared" si="2"/>
        <v>#N/A</v>
      </c>
      <c r="H5" s="89">
        <f t="shared" si="3"/>
        <v>0</v>
      </c>
      <c r="J5" s="89" t="e">
        <f>VLOOKUP(A5,$C$2:$C29,1,0)</f>
        <v>#N/A</v>
      </c>
      <c r="K5">
        <f t="shared" si="4"/>
        <v>0</v>
      </c>
      <c r="L5" s="3" t="s">
        <v>20</v>
      </c>
      <c r="M5" s="3" t="s">
        <v>147</v>
      </c>
    </row>
    <row r="6" spans="1:13" x14ac:dyDescent="0.25">
      <c r="A6" s="3" t="s">
        <v>5</v>
      </c>
      <c r="B6" s="3" t="s">
        <v>20</v>
      </c>
      <c r="C6" s="90" t="s">
        <v>63</v>
      </c>
      <c r="E6" s="89" t="e">
        <f t="shared" si="0"/>
        <v>#N/A</v>
      </c>
      <c r="F6" s="90">
        <f t="shared" si="1"/>
        <v>0</v>
      </c>
      <c r="G6" s="89" t="e">
        <f t="shared" si="2"/>
        <v>#N/A</v>
      </c>
      <c r="H6" s="89">
        <f t="shared" si="3"/>
        <v>0</v>
      </c>
      <c r="J6" s="89" t="str">
        <f>VLOOKUP(A6,$C$2:$C30,1,0)</f>
        <v>Dwaraka</v>
      </c>
      <c r="K6" t="str">
        <f t="shared" si="4"/>
        <v>Dwaraka</v>
      </c>
      <c r="L6" s="3" t="s">
        <v>30</v>
      </c>
      <c r="M6" s="3" t="s">
        <v>21</v>
      </c>
    </row>
    <row r="7" spans="1:13" x14ac:dyDescent="0.25">
      <c r="A7" s="3" t="s">
        <v>21</v>
      </c>
      <c r="B7" s="3" t="s">
        <v>30</v>
      </c>
      <c r="C7" s="90" t="s">
        <v>82</v>
      </c>
      <c r="E7" s="89" t="e">
        <f t="shared" si="0"/>
        <v>#N/A</v>
      </c>
      <c r="F7" s="90">
        <f t="shared" si="1"/>
        <v>0</v>
      </c>
      <c r="G7" s="89" t="e">
        <f t="shared" si="2"/>
        <v>#N/A</v>
      </c>
      <c r="H7" s="89">
        <f t="shared" si="3"/>
        <v>0</v>
      </c>
      <c r="J7" s="89" t="e">
        <f>VLOOKUP(A7,$C$2:$C31,1,0)</f>
        <v>#N/A</v>
      </c>
      <c r="K7">
        <f t="shared" si="4"/>
        <v>0</v>
      </c>
      <c r="L7" s="3" t="s">
        <v>33</v>
      </c>
      <c r="M7" s="3" t="s">
        <v>26</v>
      </c>
    </row>
    <row r="8" spans="1:13" x14ac:dyDescent="0.25">
      <c r="A8" s="3" t="s">
        <v>26</v>
      </c>
      <c r="B8" s="3" t="s">
        <v>33</v>
      </c>
      <c r="C8" s="90" t="s">
        <v>92</v>
      </c>
      <c r="E8" s="89" t="e">
        <f t="shared" si="0"/>
        <v>#N/A</v>
      </c>
      <c r="F8" s="90">
        <f t="shared" si="1"/>
        <v>0</v>
      </c>
      <c r="G8" s="89" t="e">
        <f t="shared" si="2"/>
        <v>#N/A</v>
      </c>
      <c r="H8" s="89">
        <f t="shared" si="3"/>
        <v>0</v>
      </c>
      <c r="J8" s="89" t="e">
        <f>VLOOKUP(A8,$C$2:$C32,1,0)</f>
        <v>#N/A</v>
      </c>
      <c r="K8">
        <f t="shared" si="4"/>
        <v>0</v>
      </c>
      <c r="L8" s="3" t="s">
        <v>41</v>
      </c>
      <c r="M8" s="5" t="s">
        <v>180</v>
      </c>
    </row>
    <row r="9" spans="1:13" ht="30" x14ac:dyDescent="0.25">
      <c r="A9" s="3" t="s">
        <v>38</v>
      </c>
      <c r="B9" s="3" t="s">
        <v>38</v>
      </c>
      <c r="C9" s="90"/>
      <c r="E9" s="89" t="str">
        <f t="shared" si="0"/>
        <v>Vepagunta</v>
      </c>
      <c r="F9" s="90" t="str">
        <f t="shared" si="1"/>
        <v>Vepagunta</v>
      </c>
      <c r="G9" s="89" t="str">
        <f t="shared" si="2"/>
        <v>Vepagunta</v>
      </c>
      <c r="H9" s="89" t="str">
        <f t="shared" si="3"/>
        <v>Vepagunta</v>
      </c>
      <c r="J9" s="89" t="str">
        <f>VLOOKUP(A9,$C$2:$C33,1,0)</f>
        <v>Vepagunta</v>
      </c>
      <c r="K9" t="str">
        <f t="shared" si="4"/>
        <v>Vepagunta</v>
      </c>
      <c r="L9" s="3" t="s">
        <v>62</v>
      </c>
      <c r="M9" s="3" t="s">
        <v>57</v>
      </c>
    </row>
    <row r="10" spans="1:13" ht="90" x14ac:dyDescent="0.25">
      <c r="A10" s="8" t="s">
        <v>168</v>
      </c>
      <c r="B10" s="3" t="s">
        <v>41</v>
      </c>
      <c r="C10" s="90"/>
      <c r="E10" s="89" t="e">
        <f t="shared" si="0"/>
        <v>#N/A</v>
      </c>
      <c r="F10" s="90">
        <f t="shared" si="1"/>
        <v>0</v>
      </c>
      <c r="G10" s="89" t="e">
        <f t="shared" si="2"/>
        <v>#N/A</v>
      </c>
      <c r="H10" s="89">
        <f t="shared" si="3"/>
        <v>0</v>
      </c>
      <c r="J10" s="89" t="str">
        <f>VLOOKUP(A10,$C$2:$C34,1,0)</f>
        <v>Agnampudi Anjaney Swmy temple Junction</v>
      </c>
      <c r="K10" t="str">
        <f t="shared" si="4"/>
        <v>Agnampudi Anjaney Swmy temple Junction</v>
      </c>
      <c r="L10" s="3" t="s">
        <v>75</v>
      </c>
      <c r="M10" s="3" t="s">
        <v>72</v>
      </c>
    </row>
    <row r="11" spans="1:13" ht="90" x14ac:dyDescent="0.25">
      <c r="A11" s="3" t="s">
        <v>37</v>
      </c>
      <c r="B11" s="8" t="s">
        <v>168</v>
      </c>
      <c r="E11" s="89" t="str">
        <f t="shared" si="0"/>
        <v>Agnampudi Anjaney Swmy temple Junction</v>
      </c>
      <c r="F11" s="90" t="str">
        <f t="shared" si="1"/>
        <v>Agnampudi Anjaney Swmy temple Junction</v>
      </c>
      <c r="G11" s="89" t="str">
        <f t="shared" si="2"/>
        <v>Agnampudi Anjaney Swmy temple Junction</v>
      </c>
      <c r="H11" s="89" t="str">
        <f t="shared" si="3"/>
        <v>Agnampudi Anjaney Swmy temple Junction</v>
      </c>
      <c r="J11" s="89" t="str">
        <f>VLOOKUP(A11,$C$2:$C35,1,0)</f>
        <v>Pendurthi</v>
      </c>
      <c r="K11" t="str">
        <f t="shared" si="4"/>
        <v>Pendurthi</v>
      </c>
      <c r="L11" s="3" t="s">
        <v>246</v>
      </c>
      <c r="M11" s="3" t="s">
        <v>73</v>
      </c>
    </row>
    <row r="12" spans="1:13" ht="30" x14ac:dyDescent="0.25">
      <c r="A12" s="5" t="s">
        <v>180</v>
      </c>
      <c r="B12" s="3" t="s">
        <v>37</v>
      </c>
      <c r="E12" s="89" t="str">
        <f t="shared" si="0"/>
        <v>Pendurthi</v>
      </c>
      <c r="F12" s="90" t="str">
        <f t="shared" si="1"/>
        <v>Pendurthi</v>
      </c>
      <c r="G12" s="89" t="str">
        <f t="shared" si="2"/>
        <v>Pendurthi</v>
      </c>
      <c r="H12" s="89" t="str">
        <f t="shared" si="3"/>
        <v>Pendurthi</v>
      </c>
      <c r="J12" s="89" t="e">
        <f>VLOOKUP(A12,$C$2:$C36,1,0)</f>
        <v>#N/A</v>
      </c>
      <c r="K12">
        <f t="shared" si="4"/>
        <v>0</v>
      </c>
      <c r="M12" s="3" t="s">
        <v>79</v>
      </c>
    </row>
    <row r="13" spans="1:13" x14ac:dyDescent="0.25">
      <c r="A13" s="3" t="s">
        <v>57</v>
      </c>
      <c r="B13" s="3" t="s">
        <v>62</v>
      </c>
      <c r="E13" s="89" t="e">
        <f t="shared" si="0"/>
        <v>#N/A</v>
      </c>
      <c r="F13" s="90">
        <f t="shared" si="1"/>
        <v>0</v>
      </c>
      <c r="G13" s="89" t="e">
        <f t="shared" si="2"/>
        <v>#N/A</v>
      </c>
      <c r="H13" s="89">
        <f t="shared" si="3"/>
        <v>0</v>
      </c>
      <c r="J13" s="89" t="e">
        <f>VLOOKUP(A13,$C$2:$C37,1,0)</f>
        <v>#N/A</v>
      </c>
      <c r="K13">
        <f t="shared" si="4"/>
        <v>0</v>
      </c>
      <c r="M13" s="3" t="s">
        <v>80</v>
      </c>
    </row>
    <row r="14" spans="1:13" ht="45" x14ac:dyDescent="0.25">
      <c r="A14" s="3" t="s">
        <v>63</v>
      </c>
      <c r="B14" s="3" t="s">
        <v>63</v>
      </c>
      <c r="E14" s="89" t="str">
        <f t="shared" si="0"/>
        <v>Gollapalem Junction</v>
      </c>
      <c r="F14" s="90" t="str">
        <f t="shared" si="1"/>
        <v>Gollapalem Junction</v>
      </c>
      <c r="G14" s="89" t="str">
        <f t="shared" si="2"/>
        <v>Gollapalem Junction</v>
      </c>
      <c r="H14" s="89" t="str">
        <f t="shared" si="3"/>
        <v>Gollapalem Junction</v>
      </c>
      <c r="J14" s="89" t="str">
        <f>VLOOKUP(A14,$C$2:$C38,1,0)</f>
        <v>Gollapalem Junction</v>
      </c>
      <c r="K14" t="str">
        <f t="shared" si="4"/>
        <v>Gollapalem Junction</v>
      </c>
      <c r="M14" s="3" t="s">
        <v>260</v>
      </c>
    </row>
    <row r="15" spans="1:13" x14ac:dyDescent="0.25">
      <c r="A15" s="3" t="s">
        <v>72</v>
      </c>
      <c r="B15" s="3" t="s">
        <v>75</v>
      </c>
      <c r="E15" s="89" t="e">
        <f t="shared" si="0"/>
        <v>#N/A</v>
      </c>
      <c r="F15" s="90">
        <f t="shared" si="1"/>
        <v>0</v>
      </c>
      <c r="G15" s="89" t="e">
        <f t="shared" si="2"/>
        <v>#N/A</v>
      </c>
      <c r="H15" s="89">
        <f t="shared" si="3"/>
        <v>0</v>
      </c>
      <c r="J15" s="89" t="e">
        <f>VLOOKUP(A15,$C$2:$C39,1,0)</f>
        <v>#N/A</v>
      </c>
      <c r="K15">
        <f t="shared" si="4"/>
        <v>0</v>
      </c>
      <c r="M15" s="3" t="s">
        <v>108</v>
      </c>
    </row>
    <row r="16" spans="1:13" ht="45" x14ac:dyDescent="0.25">
      <c r="A16" s="3" t="s">
        <v>73</v>
      </c>
      <c r="B16" s="3" t="s">
        <v>82</v>
      </c>
      <c r="E16" s="89" t="str">
        <f t="shared" si="0"/>
        <v>Durgalamma temple</v>
      </c>
      <c r="F16" s="90" t="str">
        <f t="shared" si="1"/>
        <v>Durgalamma temple</v>
      </c>
      <c r="G16" s="89" t="str">
        <f t="shared" si="2"/>
        <v>Durgalamma temple</v>
      </c>
      <c r="H16" s="89" t="str">
        <f t="shared" si="3"/>
        <v>Durgalamma temple</v>
      </c>
      <c r="J16" s="89" t="e">
        <f>VLOOKUP(A16,$C$2:$C40,1,0)</f>
        <v>#N/A</v>
      </c>
      <c r="K16">
        <f t="shared" si="4"/>
        <v>0</v>
      </c>
      <c r="M16" s="3" t="s">
        <v>110</v>
      </c>
    </row>
    <row r="17" spans="1:13" ht="45" x14ac:dyDescent="0.25">
      <c r="A17" s="3" t="s">
        <v>79</v>
      </c>
      <c r="B17" s="3" t="s">
        <v>92</v>
      </c>
      <c r="E17" s="89" t="str">
        <f t="shared" si="0"/>
        <v>GVMC Gandhi Statue</v>
      </c>
      <c r="F17" s="90" t="str">
        <f t="shared" si="1"/>
        <v>GVMC Gandhi Statue</v>
      </c>
      <c r="G17" s="89" t="str">
        <f t="shared" si="2"/>
        <v>GVMC Gandhi Statue</v>
      </c>
      <c r="H17" s="89" t="str">
        <f t="shared" si="3"/>
        <v>GVMC Gandhi Statue</v>
      </c>
      <c r="J17" s="89" t="e">
        <f>VLOOKUP(A17,$C$2:$C41,1,0)</f>
        <v>#N/A</v>
      </c>
      <c r="K17">
        <f t="shared" si="4"/>
        <v>0</v>
      </c>
      <c r="M17" s="3" t="s">
        <v>130</v>
      </c>
    </row>
    <row r="18" spans="1:13" x14ac:dyDescent="0.25">
      <c r="A18" s="3" t="s">
        <v>80</v>
      </c>
      <c r="B18" s="3" t="s">
        <v>246</v>
      </c>
      <c r="E18" s="89" t="e">
        <f t="shared" si="0"/>
        <v>#N/A</v>
      </c>
      <c r="F18" s="90">
        <f t="shared" si="1"/>
        <v>0</v>
      </c>
      <c r="G18" s="89" t="e">
        <f t="shared" si="2"/>
        <v>#N/A</v>
      </c>
      <c r="H18" s="89">
        <f t="shared" si="3"/>
        <v>0</v>
      </c>
      <c r="J18" s="89" t="e">
        <f>VLOOKUP(A18,$C$2:$C42,1,0)</f>
        <v>#N/A</v>
      </c>
      <c r="K18">
        <f t="shared" si="4"/>
        <v>0</v>
      </c>
      <c r="M18" s="3" t="s">
        <v>264</v>
      </c>
    </row>
    <row r="19" spans="1:13" ht="45" x14ac:dyDescent="0.25">
      <c r="A19" s="3" t="s">
        <v>82</v>
      </c>
      <c r="B19" s="8"/>
      <c r="E19" s="89" t="e">
        <f t="shared" si="0"/>
        <v>#N/A</v>
      </c>
      <c r="F19" s="90">
        <f t="shared" si="1"/>
        <v>0</v>
      </c>
      <c r="G19" s="89"/>
      <c r="J19" s="89" t="str">
        <f>VLOOKUP(A19,$C$2:$C43,1,0)</f>
        <v>Durgalamma temple</v>
      </c>
      <c r="K19" t="str">
        <f t="shared" si="4"/>
        <v>Durgalamma temple</v>
      </c>
      <c r="M19" s="3" t="s">
        <v>265</v>
      </c>
    </row>
    <row r="20" spans="1:13" ht="45" x14ac:dyDescent="0.25">
      <c r="A20" s="3" t="s">
        <v>92</v>
      </c>
      <c r="B20" s="8"/>
      <c r="E20" s="89" t="e">
        <f t="shared" si="0"/>
        <v>#N/A</v>
      </c>
      <c r="F20" s="90">
        <f t="shared" si="1"/>
        <v>0</v>
      </c>
      <c r="G20" s="89"/>
      <c r="J20" s="89" t="str">
        <f>VLOOKUP(A20,$C$2:$C44,1,0)</f>
        <v>GVMC Gandhi Statue</v>
      </c>
      <c r="K20" t="str">
        <f t="shared" si="4"/>
        <v>GVMC Gandhi Statue</v>
      </c>
    </row>
    <row r="21" spans="1:13" x14ac:dyDescent="0.25">
      <c r="A21" s="3" t="s">
        <v>260</v>
      </c>
      <c r="B21" s="8"/>
      <c r="E21" s="89" t="e">
        <f t="shared" si="0"/>
        <v>#N/A</v>
      </c>
      <c r="F21" s="90">
        <f t="shared" si="1"/>
        <v>0</v>
      </c>
      <c r="G21" s="89"/>
      <c r="J21" s="89" t="e">
        <f>VLOOKUP(A21,$C$2:$C45,1,0)</f>
        <v>#N/A</v>
      </c>
      <c r="K21">
        <f t="shared" si="4"/>
        <v>0</v>
      </c>
    </row>
    <row r="22" spans="1:13" x14ac:dyDescent="0.25">
      <c r="A22" s="3" t="s">
        <v>108</v>
      </c>
      <c r="B22" s="8"/>
      <c r="E22" s="89" t="e">
        <f t="shared" si="0"/>
        <v>#N/A</v>
      </c>
      <c r="F22" s="90">
        <f t="shared" si="1"/>
        <v>0</v>
      </c>
      <c r="G22" s="89"/>
      <c r="J22" s="89" t="e">
        <f>VLOOKUP(A22,$C$2:$C46,1,0)</f>
        <v>#N/A</v>
      </c>
      <c r="K22">
        <f t="shared" si="4"/>
        <v>0</v>
      </c>
    </row>
    <row r="23" spans="1:13" x14ac:dyDescent="0.25">
      <c r="A23" s="3" t="s">
        <v>110</v>
      </c>
      <c r="B23" s="8"/>
      <c r="E23" s="89" t="e">
        <f t="shared" si="0"/>
        <v>#N/A</v>
      </c>
      <c r="F23" s="90">
        <f t="shared" si="1"/>
        <v>0</v>
      </c>
      <c r="G23" s="89"/>
      <c r="J23" s="89" t="e">
        <f>VLOOKUP(A23,$C$2:$C47,1,0)</f>
        <v>#N/A</v>
      </c>
      <c r="K23">
        <f t="shared" si="4"/>
        <v>0</v>
      </c>
    </row>
    <row r="24" spans="1:13" x14ac:dyDescent="0.25">
      <c r="A24" s="3" t="s">
        <v>130</v>
      </c>
      <c r="B24" s="8"/>
      <c r="E24" s="89" t="e">
        <f t="shared" si="0"/>
        <v>#N/A</v>
      </c>
      <c r="F24" s="90">
        <f t="shared" si="1"/>
        <v>0</v>
      </c>
      <c r="G24" s="89"/>
      <c r="J24" s="89" t="e">
        <f>VLOOKUP(A24,$C$2:$C48,1,0)</f>
        <v>#N/A</v>
      </c>
      <c r="K24">
        <f t="shared" si="4"/>
        <v>0</v>
      </c>
    </row>
    <row r="25" spans="1:13" x14ac:dyDescent="0.25">
      <c r="A25" s="3" t="s">
        <v>264</v>
      </c>
      <c r="B25" s="8"/>
      <c r="E25" s="89" t="e">
        <f t="shared" si="0"/>
        <v>#N/A</v>
      </c>
      <c r="F25" s="90">
        <f t="shared" si="1"/>
        <v>0</v>
      </c>
      <c r="G25" s="89"/>
      <c r="J25" s="89" t="e">
        <f>VLOOKUP(A25,$C$2:$C49,1,0)</f>
        <v>#N/A</v>
      </c>
      <c r="K25">
        <f t="shared" si="4"/>
        <v>0</v>
      </c>
    </row>
    <row r="26" spans="1:13" x14ac:dyDescent="0.25">
      <c r="A26" s="3" t="s">
        <v>265</v>
      </c>
      <c r="E26" s="89" t="e">
        <f t="shared" si="0"/>
        <v>#N/A</v>
      </c>
      <c r="F26" s="90">
        <f t="shared" si="1"/>
        <v>0</v>
      </c>
      <c r="G26" s="89"/>
      <c r="J26" s="89" t="e">
        <f>VLOOKUP(A26,$C$2:$C50,1,0)</f>
        <v>#N/A</v>
      </c>
      <c r="K26">
        <f t="shared" si="4"/>
        <v>0</v>
      </c>
    </row>
    <row r="27" spans="1:13" x14ac:dyDescent="0.25">
      <c r="G27" s="89"/>
    </row>
    <row r="28" spans="1:13" x14ac:dyDescent="0.25">
      <c r="G28" s="89"/>
    </row>
    <row r="29" spans="1:13" x14ac:dyDescent="0.25">
      <c r="G29" s="89"/>
    </row>
    <row r="30" spans="1:13" x14ac:dyDescent="0.25">
      <c r="G30" s="89"/>
    </row>
  </sheetData>
  <autoFilter ref="J1:M26"/>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opLeftCell="A2" workbookViewId="0">
      <selection activeCell="C20" sqref="C20"/>
    </sheetView>
  </sheetViews>
  <sheetFormatPr defaultColWidth="8.85546875" defaultRowHeight="15" x14ac:dyDescent="0.25"/>
  <cols>
    <col min="1" max="1" width="7.85546875" style="72" customWidth="1"/>
    <col min="2" max="2" width="20.85546875" style="72" customWidth="1"/>
    <col min="3" max="3" width="33.42578125" style="72" bestFit="1" customWidth="1"/>
    <col min="4" max="5" width="33.42578125" style="72" customWidth="1"/>
    <col min="6" max="6" width="14.42578125" style="72" customWidth="1"/>
    <col min="7" max="16384" width="8.85546875" style="72"/>
  </cols>
  <sheetData>
    <row r="1" spans="1:9" ht="26.25" customHeight="1" thickBot="1" x14ac:dyDescent="0.45">
      <c r="A1" s="215" t="s">
        <v>298</v>
      </c>
      <c r="B1" s="216"/>
      <c r="C1" s="216"/>
      <c r="D1" s="216"/>
      <c r="E1" s="216"/>
      <c r="F1" s="217"/>
    </row>
    <row r="2" spans="1:9" ht="26.25" customHeight="1" x14ac:dyDescent="0.4">
      <c r="A2" s="212" t="s">
        <v>299</v>
      </c>
      <c r="B2" s="213"/>
      <c r="C2" s="213"/>
      <c r="D2" s="213"/>
      <c r="E2" s="213"/>
      <c r="F2" s="214"/>
    </row>
    <row r="3" spans="1:9" ht="16.5" customHeight="1" x14ac:dyDescent="0.25">
      <c r="A3" s="200" t="s">
        <v>183</v>
      </c>
      <c r="B3" s="196" t="s">
        <v>1</v>
      </c>
      <c r="C3" s="196" t="s">
        <v>2</v>
      </c>
      <c r="D3" s="197" t="s">
        <v>405</v>
      </c>
      <c r="E3" s="197" t="s">
        <v>406</v>
      </c>
      <c r="F3" s="196" t="s">
        <v>256</v>
      </c>
    </row>
    <row r="4" spans="1:9" ht="58.5" customHeight="1" x14ac:dyDescent="0.25">
      <c r="A4" s="200"/>
      <c r="B4" s="196"/>
      <c r="C4" s="196"/>
      <c r="D4" s="204"/>
      <c r="E4" s="204"/>
      <c r="F4" s="196"/>
      <c r="G4" s="93" t="s">
        <v>384</v>
      </c>
      <c r="H4" s="93" t="s">
        <v>332</v>
      </c>
      <c r="I4" s="93" t="s">
        <v>331</v>
      </c>
    </row>
    <row r="5" spans="1:9" x14ac:dyDescent="0.25">
      <c r="A5" s="73">
        <v>1</v>
      </c>
      <c r="B5" s="3" t="s">
        <v>15</v>
      </c>
      <c r="C5" s="3" t="s">
        <v>35</v>
      </c>
      <c r="D5" s="145">
        <v>17.683722869392501</v>
      </c>
      <c r="E5" s="145">
        <v>83.1871976997693</v>
      </c>
      <c r="F5" s="3">
        <v>1</v>
      </c>
      <c r="G5" s="72">
        <v>5</v>
      </c>
      <c r="H5" s="72" t="s">
        <v>336</v>
      </c>
      <c r="I5" s="72">
        <v>1</v>
      </c>
    </row>
    <row r="6" spans="1:9" x14ac:dyDescent="0.25">
      <c r="A6" s="73">
        <v>2</v>
      </c>
      <c r="B6" s="3" t="s">
        <v>6</v>
      </c>
      <c r="C6" s="3" t="s">
        <v>45</v>
      </c>
      <c r="D6" s="145">
        <v>17.763792432587799</v>
      </c>
      <c r="E6" s="145">
        <v>83.339172658125605</v>
      </c>
      <c r="F6" s="3">
        <v>1</v>
      </c>
      <c r="G6" s="72">
        <f>G5</f>
        <v>5</v>
      </c>
      <c r="H6" s="72" t="str">
        <f>H5</f>
        <v>100MB</v>
      </c>
      <c r="I6" s="72">
        <f>I5</f>
        <v>1</v>
      </c>
    </row>
    <row r="7" spans="1:9" x14ac:dyDescent="0.25">
      <c r="A7" s="73">
        <v>3</v>
      </c>
      <c r="B7" s="3" t="s">
        <v>146</v>
      </c>
      <c r="C7" s="3" t="s">
        <v>147</v>
      </c>
      <c r="D7" s="145">
        <v>17.722855918308401</v>
      </c>
      <c r="E7" s="145">
        <v>83.290949036245905</v>
      </c>
      <c r="F7" s="3">
        <v>1</v>
      </c>
      <c r="G7" s="72">
        <f t="shared" ref="G7:G14" si="0">G6</f>
        <v>5</v>
      </c>
      <c r="H7" s="72" t="str">
        <f t="shared" ref="H7:H14" si="1">H6</f>
        <v>100MB</v>
      </c>
      <c r="I7" s="72">
        <f t="shared" ref="I7:I14" si="2">I6</f>
        <v>1</v>
      </c>
    </row>
    <row r="8" spans="1:9" x14ac:dyDescent="0.25">
      <c r="A8" s="73">
        <v>4</v>
      </c>
      <c r="B8" s="3" t="s">
        <v>8</v>
      </c>
      <c r="C8" s="146" t="s">
        <v>20</v>
      </c>
      <c r="D8" s="145">
        <v>17.7348567440492</v>
      </c>
      <c r="E8" s="145">
        <v>83.319728206805394</v>
      </c>
      <c r="F8" s="3">
        <v>1</v>
      </c>
      <c r="G8" s="72">
        <f t="shared" si="0"/>
        <v>5</v>
      </c>
      <c r="H8" s="72" t="str">
        <f t="shared" si="1"/>
        <v>100MB</v>
      </c>
      <c r="I8" s="72">
        <f t="shared" si="2"/>
        <v>1</v>
      </c>
    </row>
    <row r="9" spans="1:9" x14ac:dyDescent="0.25">
      <c r="A9" s="73">
        <v>5</v>
      </c>
      <c r="B9" s="3" t="s">
        <v>33</v>
      </c>
      <c r="C9" s="137" t="s">
        <v>391</v>
      </c>
      <c r="D9" s="137"/>
      <c r="E9" s="137"/>
      <c r="F9" s="3">
        <v>1</v>
      </c>
      <c r="G9" s="72">
        <f t="shared" si="0"/>
        <v>5</v>
      </c>
      <c r="H9" s="72" t="str">
        <f t="shared" si="1"/>
        <v>100MB</v>
      </c>
      <c r="I9" s="72">
        <f t="shared" si="2"/>
        <v>1</v>
      </c>
    </row>
    <row r="10" spans="1:9" x14ac:dyDescent="0.25">
      <c r="A10" s="73">
        <v>6</v>
      </c>
      <c r="B10" s="3" t="s">
        <v>8</v>
      </c>
      <c r="C10" s="3" t="s">
        <v>99</v>
      </c>
      <c r="D10" s="145">
        <v>17.721356232641199</v>
      </c>
      <c r="E10" s="145">
        <v>83.335426347809502</v>
      </c>
      <c r="F10" s="3">
        <v>1</v>
      </c>
      <c r="G10" s="72">
        <f t="shared" si="0"/>
        <v>5</v>
      </c>
      <c r="H10" s="72" t="str">
        <f t="shared" si="1"/>
        <v>100MB</v>
      </c>
      <c r="I10" s="72">
        <f t="shared" si="2"/>
        <v>1</v>
      </c>
    </row>
    <row r="11" spans="1:9" x14ac:dyDescent="0.25">
      <c r="A11" s="73">
        <v>7</v>
      </c>
      <c r="B11" s="3" t="s">
        <v>12</v>
      </c>
      <c r="C11" s="3" t="s">
        <v>33</v>
      </c>
      <c r="D11" s="145">
        <v>17.7323111434767</v>
      </c>
      <c r="E11" s="145">
        <v>83.223625665055494</v>
      </c>
      <c r="F11" s="3">
        <v>1</v>
      </c>
      <c r="G11" s="72">
        <f t="shared" si="0"/>
        <v>5</v>
      </c>
      <c r="H11" s="72" t="str">
        <f t="shared" si="1"/>
        <v>100MB</v>
      </c>
      <c r="I11" s="72">
        <f t="shared" si="2"/>
        <v>1</v>
      </c>
    </row>
    <row r="12" spans="1:9" x14ac:dyDescent="0.25">
      <c r="A12" s="73">
        <v>8</v>
      </c>
      <c r="B12" s="3" t="s">
        <v>37</v>
      </c>
      <c r="C12" s="3" t="s">
        <v>38</v>
      </c>
      <c r="D12" s="145">
        <v>17.775499402517902</v>
      </c>
      <c r="E12" s="145">
        <v>83.216446853035507</v>
      </c>
      <c r="F12" s="3">
        <v>1</v>
      </c>
      <c r="G12" s="72">
        <f t="shared" si="0"/>
        <v>5</v>
      </c>
      <c r="H12" s="72" t="str">
        <f t="shared" si="1"/>
        <v>100MB</v>
      </c>
      <c r="I12" s="72">
        <f t="shared" si="2"/>
        <v>1</v>
      </c>
    </row>
    <row r="13" spans="1:9" x14ac:dyDescent="0.25">
      <c r="A13" s="73">
        <v>9</v>
      </c>
      <c r="B13" s="3" t="s">
        <v>47</v>
      </c>
      <c r="C13" s="3" t="s">
        <v>75</v>
      </c>
      <c r="D13" s="145">
        <v>17.712452918331401</v>
      </c>
      <c r="E13" s="145">
        <v>83.303050303779102</v>
      </c>
      <c r="F13" s="3">
        <v>1</v>
      </c>
      <c r="G13" s="72">
        <f t="shared" si="0"/>
        <v>5</v>
      </c>
      <c r="H13" s="72" t="str">
        <f t="shared" si="1"/>
        <v>100MB</v>
      </c>
      <c r="I13" s="72">
        <f t="shared" si="2"/>
        <v>1</v>
      </c>
    </row>
    <row r="14" spans="1:9" x14ac:dyDescent="0.25">
      <c r="A14" s="73">
        <v>10</v>
      </c>
      <c r="B14" s="3"/>
      <c r="C14" s="3" t="s">
        <v>104</v>
      </c>
      <c r="D14" s="145">
        <v>17.720994490661699</v>
      </c>
      <c r="E14" s="145">
        <v>83.320228399475894</v>
      </c>
      <c r="F14" s="3">
        <v>1</v>
      </c>
      <c r="G14" s="72">
        <f t="shared" si="0"/>
        <v>5</v>
      </c>
      <c r="H14" s="72" t="str">
        <f t="shared" si="1"/>
        <v>100MB</v>
      </c>
      <c r="I14" s="72">
        <f t="shared" si="2"/>
        <v>1</v>
      </c>
    </row>
    <row r="15" spans="1:9" s="9" customFormat="1" ht="38.25" customHeight="1" thickBot="1" x14ac:dyDescent="0.3">
      <c r="A15" s="76"/>
      <c r="B15" s="77"/>
      <c r="C15" s="77"/>
      <c r="D15" s="77"/>
      <c r="E15" s="77"/>
      <c r="F15" s="77">
        <f>SUM(F5:F14)</f>
        <v>10</v>
      </c>
      <c r="G15" s="9">
        <f>SUM(G5:G14)</f>
        <v>50</v>
      </c>
    </row>
  </sheetData>
  <sheetProtection algorithmName="SHA-512" hashValue="+c+MqyOp1EVby8hmfaBUvs6WhclNF3sJJirU8HI6josyyKvJBKw+CbBTzfSEOMTWBMBKKI2bV6r6n8RDcFxdCw==" saltValue="4tUeOzD+SApola5hVfgKGw==" spinCount="100000" sheet="1" objects="1" scenarios="1"/>
  <autoFilter ref="A4:F15"/>
  <mergeCells count="8">
    <mergeCell ref="A2:F2"/>
    <mergeCell ref="A1:F1"/>
    <mergeCell ref="A3:A4"/>
    <mergeCell ref="B3:B4"/>
    <mergeCell ref="C3:C4"/>
    <mergeCell ref="F3:F4"/>
    <mergeCell ref="D3:D4"/>
    <mergeCell ref="E3:E4"/>
  </mergeCells>
  <pageMargins left="1.07" right="0.2" top="0.35" bottom="0.35" header="0.3" footer="0.3"/>
  <pageSetup orientation="portrait" r:id="rId1"/>
  <colBreaks count="1" manualBreakCount="1">
    <brk id="6" max="70"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workbookViewId="0">
      <selection sqref="A1:I1"/>
    </sheetView>
  </sheetViews>
  <sheetFormatPr defaultColWidth="8.85546875" defaultRowHeight="15" x14ac:dyDescent="0.25"/>
  <cols>
    <col min="1" max="1" width="5.85546875" bestFit="1" customWidth="1"/>
    <col min="3" max="3" width="20.85546875" bestFit="1" customWidth="1"/>
    <col min="4" max="4" width="31.85546875" bestFit="1" customWidth="1"/>
    <col min="5" max="5" width="18.7109375" customWidth="1"/>
    <col min="6" max="6" width="7.28515625" bestFit="1" customWidth="1"/>
  </cols>
  <sheetData>
    <row r="1" spans="1:10" ht="29.25" thickBot="1" x14ac:dyDescent="0.5">
      <c r="A1" s="218" t="s">
        <v>202</v>
      </c>
      <c r="B1" s="218"/>
      <c r="C1" s="218"/>
      <c r="D1" s="218"/>
      <c r="E1" s="218"/>
      <c r="F1" s="218"/>
      <c r="G1" s="218"/>
      <c r="H1" s="218"/>
      <c r="I1" s="218"/>
    </row>
    <row r="2" spans="1:10" ht="64.5" customHeight="1" x14ac:dyDescent="0.25">
      <c r="A2" s="219" t="s">
        <v>185</v>
      </c>
      <c r="B2" s="219" t="s">
        <v>184</v>
      </c>
      <c r="C2" s="219" t="s">
        <v>1</v>
      </c>
      <c r="D2" s="219" t="s">
        <v>2</v>
      </c>
      <c r="E2" s="219" t="s">
        <v>190</v>
      </c>
      <c r="F2" s="219"/>
      <c r="G2" s="219" t="s">
        <v>149</v>
      </c>
      <c r="H2" s="219"/>
      <c r="I2" s="220"/>
    </row>
    <row r="3" spans="1:10" ht="48" customHeight="1" x14ac:dyDescent="0.25">
      <c r="A3" s="188"/>
      <c r="B3" s="188"/>
      <c r="C3" s="188"/>
      <c r="D3" s="188"/>
      <c r="E3" s="11" t="s">
        <v>150</v>
      </c>
      <c r="F3" s="11" t="s">
        <v>151</v>
      </c>
      <c r="G3" s="11" t="s">
        <v>150</v>
      </c>
      <c r="H3" s="11" t="s">
        <v>152</v>
      </c>
      <c r="I3" s="13" t="s">
        <v>151</v>
      </c>
    </row>
    <row r="4" spans="1:10" x14ac:dyDescent="0.25">
      <c r="A4" s="14">
        <v>1</v>
      </c>
      <c r="B4" s="1">
        <v>1</v>
      </c>
      <c r="C4" s="2" t="s">
        <v>3</v>
      </c>
      <c r="D4" s="2" t="s">
        <v>4</v>
      </c>
      <c r="E4" s="12">
        <v>4</v>
      </c>
      <c r="F4" s="12">
        <v>1</v>
      </c>
      <c r="G4" s="12">
        <v>0</v>
      </c>
      <c r="H4" s="12">
        <v>2</v>
      </c>
      <c r="I4" s="12">
        <v>1</v>
      </c>
      <c r="J4" s="17"/>
    </row>
    <row r="5" spans="1:10" x14ac:dyDescent="0.25">
      <c r="A5" s="14">
        <v>2</v>
      </c>
      <c r="B5" s="1">
        <v>2</v>
      </c>
      <c r="C5" s="2" t="s">
        <v>3</v>
      </c>
      <c r="D5" s="2" t="s">
        <v>5</v>
      </c>
      <c r="E5" s="12">
        <v>3</v>
      </c>
      <c r="F5" s="12">
        <v>1</v>
      </c>
      <c r="G5" s="12">
        <v>0</v>
      </c>
      <c r="H5" s="12">
        <v>3</v>
      </c>
      <c r="I5" s="12">
        <v>0</v>
      </c>
      <c r="J5" s="17"/>
    </row>
    <row r="6" spans="1:10" x14ac:dyDescent="0.25">
      <c r="A6" s="14">
        <v>3</v>
      </c>
      <c r="B6" s="1">
        <v>6</v>
      </c>
      <c r="C6" s="2" t="s">
        <v>3</v>
      </c>
      <c r="D6" s="2" t="s">
        <v>11</v>
      </c>
      <c r="E6" s="12">
        <v>3</v>
      </c>
      <c r="F6" s="12">
        <v>1</v>
      </c>
      <c r="G6" s="12">
        <v>0</v>
      </c>
      <c r="H6" s="12">
        <v>2</v>
      </c>
      <c r="I6" s="12">
        <v>1</v>
      </c>
      <c r="J6" s="17"/>
    </row>
    <row r="7" spans="1:10" x14ac:dyDescent="0.25">
      <c r="A7" s="14">
        <v>4</v>
      </c>
      <c r="B7" s="1">
        <v>10</v>
      </c>
      <c r="C7" s="2" t="s">
        <v>8</v>
      </c>
      <c r="D7" s="2" t="s">
        <v>17</v>
      </c>
      <c r="E7" s="12">
        <v>3</v>
      </c>
      <c r="F7" s="12">
        <v>1</v>
      </c>
      <c r="G7" s="12">
        <v>0</v>
      </c>
      <c r="H7" s="12">
        <v>1</v>
      </c>
      <c r="I7" s="12">
        <v>0</v>
      </c>
      <c r="J7" s="17"/>
    </row>
    <row r="8" spans="1:10" x14ac:dyDescent="0.25">
      <c r="A8" s="14">
        <v>5</v>
      </c>
      <c r="B8" s="1">
        <v>11</v>
      </c>
      <c r="C8" s="2" t="s">
        <v>12</v>
      </c>
      <c r="D8" s="2" t="s">
        <v>18</v>
      </c>
      <c r="E8" s="2">
        <v>5</v>
      </c>
      <c r="F8" s="2">
        <v>1</v>
      </c>
      <c r="G8" s="2">
        <v>0</v>
      </c>
      <c r="H8" s="2">
        <v>2</v>
      </c>
      <c r="I8" s="2">
        <v>0</v>
      </c>
      <c r="J8" s="17"/>
    </row>
    <row r="9" spans="1:10" x14ac:dyDescent="0.25">
      <c r="A9" s="14">
        <v>6</v>
      </c>
      <c r="B9" s="1">
        <v>13</v>
      </c>
      <c r="C9" s="2" t="s">
        <v>8</v>
      </c>
      <c r="D9" s="2" t="s">
        <v>20</v>
      </c>
      <c r="E9" s="2">
        <v>5</v>
      </c>
      <c r="F9" s="2">
        <v>1</v>
      </c>
      <c r="G9" s="12">
        <v>0</v>
      </c>
      <c r="H9" s="12">
        <v>2</v>
      </c>
      <c r="I9" s="12">
        <v>1</v>
      </c>
      <c r="J9" s="17"/>
    </row>
    <row r="10" spans="1:10" x14ac:dyDescent="0.25">
      <c r="A10" s="14">
        <v>7</v>
      </c>
      <c r="B10" s="1">
        <v>14</v>
      </c>
      <c r="C10" s="2" t="s">
        <v>12</v>
      </c>
      <c r="D10" s="2" t="s">
        <v>21</v>
      </c>
      <c r="E10" s="2">
        <v>3</v>
      </c>
      <c r="F10" s="2">
        <v>1</v>
      </c>
      <c r="G10" s="12">
        <v>1</v>
      </c>
      <c r="H10" s="12">
        <v>1</v>
      </c>
      <c r="I10" s="12">
        <v>1</v>
      </c>
      <c r="J10" s="17"/>
    </row>
    <row r="11" spans="1:10" x14ac:dyDescent="0.25">
      <c r="A11" s="14">
        <v>8</v>
      </c>
      <c r="B11" s="1">
        <v>16</v>
      </c>
      <c r="C11" s="2" t="s">
        <v>15</v>
      </c>
      <c r="D11" s="2" t="s">
        <v>24</v>
      </c>
      <c r="E11" s="12">
        <v>3</v>
      </c>
      <c r="F11" s="12">
        <v>1</v>
      </c>
      <c r="G11" s="12">
        <v>2</v>
      </c>
      <c r="H11" s="12">
        <v>0</v>
      </c>
      <c r="I11" s="12">
        <v>0</v>
      </c>
      <c r="J11" s="17"/>
    </row>
    <row r="12" spans="1:10" x14ac:dyDescent="0.25">
      <c r="A12" s="14">
        <v>9</v>
      </c>
      <c r="B12" s="1">
        <v>17</v>
      </c>
      <c r="C12" s="2" t="s">
        <v>25</v>
      </c>
      <c r="D12" s="2" t="s">
        <v>26</v>
      </c>
      <c r="E12" s="12">
        <v>4</v>
      </c>
      <c r="F12" s="12">
        <v>1</v>
      </c>
      <c r="G12" s="12">
        <v>4</v>
      </c>
      <c r="H12" s="12">
        <v>0</v>
      </c>
      <c r="I12" s="12">
        <v>0</v>
      </c>
      <c r="J12" s="17"/>
    </row>
    <row r="13" spans="1:10" x14ac:dyDescent="0.25">
      <c r="A13" s="14">
        <v>10</v>
      </c>
      <c r="B13" s="1">
        <v>20</v>
      </c>
      <c r="C13" s="2" t="s">
        <v>3</v>
      </c>
      <c r="D13" s="2" t="s">
        <v>30</v>
      </c>
      <c r="E13" s="12">
        <v>4</v>
      </c>
      <c r="F13" s="12">
        <v>1</v>
      </c>
      <c r="G13" s="12">
        <v>3</v>
      </c>
      <c r="H13" s="12">
        <v>0</v>
      </c>
      <c r="I13" s="12">
        <v>0</v>
      </c>
      <c r="J13" s="17"/>
    </row>
    <row r="14" spans="1:10" x14ac:dyDescent="0.25">
      <c r="A14" s="14">
        <v>11</v>
      </c>
      <c r="B14" s="1">
        <v>23</v>
      </c>
      <c r="C14" s="2" t="s">
        <v>12</v>
      </c>
      <c r="D14" s="2" t="s">
        <v>33</v>
      </c>
      <c r="E14" s="2">
        <v>4</v>
      </c>
      <c r="F14" s="2">
        <v>1</v>
      </c>
      <c r="G14" s="12">
        <v>0</v>
      </c>
      <c r="H14" s="12">
        <v>2</v>
      </c>
      <c r="I14" s="12">
        <v>0</v>
      </c>
      <c r="J14" s="17"/>
    </row>
    <row r="15" spans="1:10" x14ac:dyDescent="0.25">
      <c r="A15" s="14">
        <v>12</v>
      </c>
      <c r="B15" s="1">
        <v>27</v>
      </c>
      <c r="C15" s="2" t="s">
        <v>12</v>
      </c>
      <c r="D15" s="2" t="s">
        <v>178</v>
      </c>
      <c r="E15" s="2">
        <v>4</v>
      </c>
      <c r="F15" s="2">
        <v>1</v>
      </c>
      <c r="G15" s="12">
        <v>1</v>
      </c>
      <c r="H15" s="12">
        <v>1</v>
      </c>
      <c r="I15" s="12">
        <v>1</v>
      </c>
      <c r="J15" s="17"/>
    </row>
    <row r="16" spans="1:10" x14ac:dyDescent="0.25">
      <c r="A16" s="14">
        <v>13</v>
      </c>
      <c r="B16" s="1">
        <v>28</v>
      </c>
      <c r="C16" s="2" t="s">
        <v>37</v>
      </c>
      <c r="D16" s="2" t="s">
        <v>38</v>
      </c>
      <c r="E16" s="12">
        <v>7</v>
      </c>
      <c r="F16" s="12">
        <v>2</v>
      </c>
      <c r="G16" s="12">
        <v>4</v>
      </c>
      <c r="H16" s="12">
        <v>0</v>
      </c>
      <c r="I16" s="12">
        <v>0</v>
      </c>
      <c r="J16" s="17"/>
    </row>
    <row r="17" spans="1:10" x14ac:dyDescent="0.25">
      <c r="A17" s="14">
        <v>14</v>
      </c>
      <c r="B17" s="1">
        <v>30</v>
      </c>
      <c r="C17" s="2" t="s">
        <v>22</v>
      </c>
      <c r="D17" s="2" t="s">
        <v>41</v>
      </c>
      <c r="E17" s="12">
        <v>3</v>
      </c>
      <c r="F17" s="12">
        <v>1</v>
      </c>
      <c r="G17" s="12">
        <v>2</v>
      </c>
      <c r="H17" s="12">
        <v>0</v>
      </c>
      <c r="I17" s="12">
        <v>0</v>
      </c>
      <c r="J17" s="17"/>
    </row>
    <row r="18" spans="1:10" ht="30" x14ac:dyDescent="0.25">
      <c r="A18" s="14">
        <v>15</v>
      </c>
      <c r="B18" s="1">
        <v>32</v>
      </c>
      <c r="C18" s="2" t="s">
        <v>27</v>
      </c>
      <c r="D18" s="8" t="s">
        <v>168</v>
      </c>
      <c r="E18" s="12">
        <v>4</v>
      </c>
      <c r="F18" s="12">
        <v>1</v>
      </c>
      <c r="G18" s="12">
        <v>3</v>
      </c>
      <c r="H18" s="12">
        <v>0</v>
      </c>
      <c r="I18" s="12">
        <v>0</v>
      </c>
      <c r="J18" s="17"/>
    </row>
    <row r="19" spans="1:10" x14ac:dyDescent="0.25">
      <c r="A19" s="14">
        <v>16</v>
      </c>
      <c r="B19" s="1">
        <v>33</v>
      </c>
      <c r="C19" s="2" t="s">
        <v>12</v>
      </c>
      <c r="D19" s="2" t="s">
        <v>43</v>
      </c>
      <c r="E19" s="12">
        <v>3</v>
      </c>
      <c r="F19" s="12">
        <v>1</v>
      </c>
      <c r="G19" s="12">
        <v>3</v>
      </c>
      <c r="H19" s="12">
        <v>0</v>
      </c>
      <c r="I19" s="12">
        <v>0</v>
      </c>
      <c r="J19" s="17"/>
    </row>
    <row r="20" spans="1:10" x14ac:dyDescent="0.25">
      <c r="A20" s="14">
        <v>17</v>
      </c>
      <c r="B20" s="1">
        <v>34</v>
      </c>
      <c r="C20" s="2" t="s">
        <v>3</v>
      </c>
      <c r="D20" s="2" t="s">
        <v>44</v>
      </c>
      <c r="E20" s="12">
        <v>4</v>
      </c>
      <c r="F20" s="12">
        <v>2</v>
      </c>
      <c r="G20" s="12">
        <v>1</v>
      </c>
      <c r="H20" s="12">
        <v>1</v>
      </c>
      <c r="I20" s="12">
        <v>0</v>
      </c>
      <c r="J20" s="17"/>
    </row>
    <row r="21" spans="1:10" x14ac:dyDescent="0.25">
      <c r="A21" s="14">
        <v>18</v>
      </c>
      <c r="B21" s="1">
        <v>35</v>
      </c>
      <c r="C21" s="2" t="s">
        <v>37</v>
      </c>
      <c r="D21" s="2" t="s">
        <v>37</v>
      </c>
      <c r="E21" s="12">
        <v>5</v>
      </c>
      <c r="F21" s="12">
        <v>1</v>
      </c>
      <c r="G21" s="12">
        <v>4</v>
      </c>
      <c r="H21" s="12">
        <v>0</v>
      </c>
      <c r="I21" s="12">
        <v>0</v>
      </c>
      <c r="J21" s="17"/>
    </row>
    <row r="22" spans="1:10" x14ac:dyDescent="0.25">
      <c r="A22" s="14">
        <v>19</v>
      </c>
      <c r="B22" s="1">
        <v>37</v>
      </c>
      <c r="C22" s="2" t="s">
        <v>8</v>
      </c>
      <c r="D22" s="2" t="s">
        <v>46</v>
      </c>
      <c r="E22" s="12">
        <v>3</v>
      </c>
      <c r="F22" s="12">
        <v>1</v>
      </c>
      <c r="G22" s="12">
        <v>0</v>
      </c>
      <c r="H22" s="12">
        <v>2</v>
      </c>
      <c r="I22" s="12">
        <v>0</v>
      </c>
      <c r="J22" s="17"/>
    </row>
    <row r="23" spans="1:10" x14ac:dyDescent="0.25">
      <c r="A23" s="14">
        <v>20</v>
      </c>
      <c r="B23" s="1">
        <v>38</v>
      </c>
      <c r="C23" s="2" t="s">
        <v>47</v>
      </c>
      <c r="D23" s="2" t="s">
        <v>48</v>
      </c>
      <c r="E23" s="2">
        <v>3</v>
      </c>
      <c r="F23" s="2">
        <v>1</v>
      </c>
      <c r="G23" s="12">
        <v>0</v>
      </c>
      <c r="H23" s="12">
        <v>1</v>
      </c>
      <c r="I23" s="12">
        <v>1</v>
      </c>
      <c r="J23" s="17"/>
    </row>
    <row r="24" spans="1:10" x14ac:dyDescent="0.25">
      <c r="A24" s="14">
        <v>21</v>
      </c>
      <c r="B24" s="1">
        <v>39</v>
      </c>
      <c r="C24" s="2" t="s">
        <v>3</v>
      </c>
      <c r="D24" s="2" t="s">
        <v>49</v>
      </c>
      <c r="E24" s="2">
        <v>2</v>
      </c>
      <c r="F24" s="2">
        <v>1</v>
      </c>
      <c r="G24" s="12">
        <v>0</v>
      </c>
      <c r="H24" s="12">
        <v>2</v>
      </c>
      <c r="I24" s="12">
        <v>0</v>
      </c>
      <c r="J24" s="17"/>
    </row>
    <row r="25" spans="1:10" x14ac:dyDescent="0.25">
      <c r="A25" s="14">
        <v>22</v>
      </c>
      <c r="B25" s="1">
        <v>41</v>
      </c>
      <c r="C25" s="2" t="s">
        <v>3</v>
      </c>
      <c r="D25" s="2" t="s">
        <v>51</v>
      </c>
      <c r="E25" s="12">
        <v>4</v>
      </c>
      <c r="F25" s="12">
        <v>1</v>
      </c>
      <c r="G25" s="12">
        <v>0</v>
      </c>
      <c r="H25" s="12">
        <v>2</v>
      </c>
      <c r="I25" s="12">
        <v>0</v>
      </c>
      <c r="J25" s="17"/>
    </row>
    <row r="26" spans="1:10" x14ac:dyDescent="0.25">
      <c r="A26" s="14">
        <v>23</v>
      </c>
      <c r="B26" s="1">
        <v>43</v>
      </c>
      <c r="C26" s="2" t="s">
        <v>53</v>
      </c>
      <c r="D26" s="6" t="s">
        <v>180</v>
      </c>
      <c r="E26" s="2">
        <v>5</v>
      </c>
      <c r="F26" s="2">
        <v>1</v>
      </c>
      <c r="G26" s="2">
        <v>3</v>
      </c>
      <c r="H26" s="2">
        <v>0</v>
      </c>
      <c r="I26" s="2">
        <v>0</v>
      </c>
      <c r="J26" s="17"/>
    </row>
    <row r="27" spans="1:10" x14ac:dyDescent="0.25">
      <c r="A27" s="14">
        <v>24</v>
      </c>
      <c r="B27" s="1">
        <v>46</v>
      </c>
      <c r="C27" s="2" t="s">
        <v>8</v>
      </c>
      <c r="D27" s="2" t="s">
        <v>57</v>
      </c>
      <c r="E27" s="12">
        <v>3</v>
      </c>
      <c r="F27" s="12">
        <v>1</v>
      </c>
      <c r="G27" s="12">
        <v>0</v>
      </c>
      <c r="H27" s="12">
        <v>1</v>
      </c>
      <c r="I27" s="12">
        <v>1</v>
      </c>
      <c r="J27" s="17"/>
    </row>
    <row r="28" spans="1:10" x14ac:dyDescent="0.25">
      <c r="A28" s="14">
        <v>25</v>
      </c>
      <c r="B28" s="1">
        <v>47</v>
      </c>
      <c r="C28" s="2" t="s">
        <v>12</v>
      </c>
      <c r="D28" s="2" t="s">
        <v>58</v>
      </c>
      <c r="E28" s="12">
        <v>6</v>
      </c>
      <c r="F28" s="12">
        <v>2</v>
      </c>
      <c r="G28" s="12">
        <v>1</v>
      </c>
      <c r="H28" s="12">
        <v>1</v>
      </c>
      <c r="I28" s="12">
        <v>1</v>
      </c>
      <c r="J28" s="17"/>
    </row>
    <row r="29" spans="1:10" x14ac:dyDescent="0.25">
      <c r="A29" s="14">
        <v>26</v>
      </c>
      <c r="B29" s="1">
        <v>48</v>
      </c>
      <c r="C29" s="2" t="s">
        <v>12</v>
      </c>
      <c r="D29" s="2" t="s">
        <v>59</v>
      </c>
      <c r="E29" s="12">
        <v>5</v>
      </c>
      <c r="F29" s="12">
        <v>1</v>
      </c>
      <c r="G29" s="12">
        <v>1</v>
      </c>
      <c r="H29" s="12">
        <v>1</v>
      </c>
      <c r="I29" s="12">
        <v>1</v>
      </c>
      <c r="J29" s="17"/>
    </row>
    <row r="30" spans="1:10" x14ac:dyDescent="0.25">
      <c r="A30" s="14">
        <v>27</v>
      </c>
      <c r="B30" s="1">
        <v>49</v>
      </c>
      <c r="C30" s="2" t="s">
        <v>47</v>
      </c>
      <c r="D30" s="2" t="s">
        <v>60</v>
      </c>
      <c r="E30" s="12">
        <v>4</v>
      </c>
      <c r="F30" s="12">
        <v>1</v>
      </c>
      <c r="G30" s="12">
        <v>0</v>
      </c>
      <c r="H30" s="12">
        <v>0</v>
      </c>
      <c r="I30" s="12">
        <v>1</v>
      </c>
      <c r="J30" s="17"/>
    </row>
    <row r="31" spans="1:10" x14ac:dyDescent="0.25">
      <c r="A31" s="14">
        <v>28</v>
      </c>
      <c r="B31" s="1">
        <v>50</v>
      </c>
      <c r="C31" s="2" t="s">
        <v>61</v>
      </c>
      <c r="D31" s="2" t="s">
        <v>62</v>
      </c>
      <c r="E31" s="2">
        <v>5</v>
      </c>
      <c r="F31" s="2">
        <v>1</v>
      </c>
      <c r="G31" s="2">
        <v>0</v>
      </c>
      <c r="H31" s="2">
        <v>1</v>
      </c>
      <c r="I31" s="2">
        <v>1</v>
      </c>
      <c r="J31" s="17"/>
    </row>
    <row r="32" spans="1:10" x14ac:dyDescent="0.25">
      <c r="A32" s="14">
        <v>29</v>
      </c>
      <c r="B32" s="1">
        <v>51</v>
      </c>
      <c r="C32" s="2" t="s">
        <v>47</v>
      </c>
      <c r="D32" s="2" t="s">
        <v>63</v>
      </c>
      <c r="E32" s="12">
        <v>4</v>
      </c>
      <c r="F32" s="12">
        <v>1</v>
      </c>
      <c r="G32" s="12">
        <v>0</v>
      </c>
      <c r="H32" s="12">
        <v>4</v>
      </c>
      <c r="I32" s="12">
        <v>1</v>
      </c>
      <c r="J32" s="17"/>
    </row>
    <row r="33" spans="1:10" x14ac:dyDescent="0.25">
      <c r="A33" s="14">
        <v>30</v>
      </c>
      <c r="B33" s="1">
        <v>52</v>
      </c>
      <c r="C33" s="2" t="s">
        <v>47</v>
      </c>
      <c r="D33" s="2" t="s">
        <v>64</v>
      </c>
      <c r="E33" s="12">
        <v>3</v>
      </c>
      <c r="F33" s="12">
        <v>1</v>
      </c>
      <c r="G33" s="12">
        <v>0</v>
      </c>
      <c r="H33" s="12">
        <v>1</v>
      </c>
      <c r="I33" s="12">
        <v>1</v>
      </c>
      <c r="J33" s="17"/>
    </row>
    <row r="34" spans="1:10" x14ac:dyDescent="0.25">
      <c r="A34" s="14">
        <v>31</v>
      </c>
      <c r="B34" s="1">
        <v>53</v>
      </c>
      <c r="C34" s="2" t="s">
        <v>47</v>
      </c>
      <c r="D34" s="2" t="s">
        <v>65</v>
      </c>
      <c r="E34" s="12">
        <v>3</v>
      </c>
      <c r="F34" s="12">
        <v>1</v>
      </c>
      <c r="G34" s="12">
        <v>0</v>
      </c>
      <c r="H34" s="12">
        <v>2</v>
      </c>
      <c r="I34" s="12">
        <v>1</v>
      </c>
      <c r="J34" s="17"/>
    </row>
    <row r="35" spans="1:10" x14ac:dyDescent="0.25">
      <c r="A35" s="14">
        <v>32</v>
      </c>
      <c r="B35" s="1">
        <v>58</v>
      </c>
      <c r="C35" s="2" t="s">
        <v>47</v>
      </c>
      <c r="D35" s="2" t="s">
        <v>72</v>
      </c>
      <c r="E35" s="12">
        <v>4</v>
      </c>
      <c r="F35" s="12">
        <v>1</v>
      </c>
      <c r="G35" s="12">
        <v>0</v>
      </c>
      <c r="H35" s="12">
        <v>2</v>
      </c>
      <c r="I35" s="12">
        <v>0</v>
      </c>
      <c r="J35" s="17"/>
    </row>
    <row r="36" spans="1:10" x14ac:dyDescent="0.25">
      <c r="A36" s="14">
        <v>33</v>
      </c>
      <c r="B36" s="1">
        <v>59</v>
      </c>
      <c r="C36" s="2" t="s">
        <v>47</v>
      </c>
      <c r="D36" s="2" t="s">
        <v>73</v>
      </c>
      <c r="E36" s="12">
        <v>3</v>
      </c>
      <c r="F36" s="12">
        <v>1</v>
      </c>
      <c r="G36" s="12">
        <v>1</v>
      </c>
      <c r="H36" s="12">
        <v>2</v>
      </c>
      <c r="I36" s="12">
        <v>0</v>
      </c>
      <c r="J36" s="17"/>
    </row>
    <row r="37" spans="1:10" x14ac:dyDescent="0.25">
      <c r="A37" s="14">
        <v>34</v>
      </c>
      <c r="B37" s="1">
        <v>61</v>
      </c>
      <c r="C37" s="2" t="s">
        <v>47</v>
      </c>
      <c r="D37" s="2" t="s">
        <v>75</v>
      </c>
      <c r="E37" s="12">
        <v>2</v>
      </c>
      <c r="F37" s="12">
        <v>1</v>
      </c>
      <c r="G37" s="12">
        <v>0</v>
      </c>
      <c r="H37" s="12">
        <v>0</v>
      </c>
      <c r="I37" s="12">
        <v>1</v>
      </c>
      <c r="J37" s="17"/>
    </row>
    <row r="38" spans="1:10" x14ac:dyDescent="0.25">
      <c r="A38" s="14">
        <v>35</v>
      </c>
      <c r="B38" s="1">
        <v>65</v>
      </c>
      <c r="C38" s="2" t="s">
        <v>8</v>
      </c>
      <c r="D38" s="2" t="s">
        <v>79</v>
      </c>
      <c r="E38" s="12">
        <v>5</v>
      </c>
      <c r="F38" s="12">
        <v>2</v>
      </c>
      <c r="G38" s="12">
        <v>0</v>
      </c>
      <c r="H38" s="12">
        <v>0</v>
      </c>
      <c r="I38" s="12">
        <v>1</v>
      </c>
      <c r="J38" s="17"/>
    </row>
    <row r="39" spans="1:10" x14ac:dyDescent="0.25">
      <c r="A39" s="14">
        <v>36</v>
      </c>
      <c r="B39" s="1">
        <v>66</v>
      </c>
      <c r="C39" s="2" t="s">
        <v>70</v>
      </c>
      <c r="D39" s="2" t="s">
        <v>80</v>
      </c>
      <c r="E39" s="12">
        <v>3</v>
      </c>
      <c r="F39" s="12">
        <v>1</v>
      </c>
      <c r="G39" s="12">
        <v>0</v>
      </c>
      <c r="H39" s="12">
        <v>1</v>
      </c>
      <c r="I39" s="12">
        <v>1</v>
      </c>
      <c r="J39" s="17"/>
    </row>
    <row r="40" spans="1:10" x14ac:dyDescent="0.25">
      <c r="A40" s="14">
        <v>37</v>
      </c>
      <c r="B40" s="1">
        <v>67</v>
      </c>
      <c r="C40" s="2" t="s">
        <v>81</v>
      </c>
      <c r="D40" s="2" t="s">
        <v>82</v>
      </c>
      <c r="E40" s="12">
        <v>4</v>
      </c>
      <c r="F40" s="12">
        <v>1</v>
      </c>
      <c r="G40" s="12">
        <v>0</v>
      </c>
      <c r="H40" s="12">
        <v>2</v>
      </c>
      <c r="I40" s="12">
        <v>0</v>
      </c>
      <c r="J40" s="17"/>
    </row>
    <row r="41" spans="1:10" x14ac:dyDescent="0.25">
      <c r="A41" s="14">
        <v>38</v>
      </c>
      <c r="B41" s="1">
        <v>69</v>
      </c>
      <c r="C41" s="2" t="s">
        <v>70</v>
      </c>
      <c r="D41" s="2" t="s">
        <v>84</v>
      </c>
      <c r="E41" s="12">
        <v>4</v>
      </c>
      <c r="F41" s="12">
        <v>1</v>
      </c>
      <c r="G41" s="12">
        <v>0</v>
      </c>
      <c r="H41" s="12">
        <v>2</v>
      </c>
      <c r="I41" s="12">
        <v>0</v>
      </c>
      <c r="J41" s="17"/>
    </row>
    <row r="42" spans="1:10" x14ac:dyDescent="0.25">
      <c r="A42" s="14">
        <v>39</v>
      </c>
      <c r="B42" s="1">
        <v>70</v>
      </c>
      <c r="C42" s="2" t="s">
        <v>8</v>
      </c>
      <c r="D42" s="2" t="s">
        <v>85</v>
      </c>
      <c r="E42" s="12">
        <v>3</v>
      </c>
      <c r="F42" s="12">
        <v>1</v>
      </c>
      <c r="G42" s="12">
        <v>0</v>
      </c>
      <c r="H42" s="12">
        <v>3</v>
      </c>
      <c r="I42" s="12">
        <v>0</v>
      </c>
      <c r="J42" s="17"/>
    </row>
    <row r="43" spans="1:10" x14ac:dyDescent="0.25">
      <c r="A43" s="14">
        <v>40</v>
      </c>
      <c r="B43" s="1">
        <v>71</v>
      </c>
      <c r="C43" s="2" t="s">
        <v>47</v>
      </c>
      <c r="D43" s="2" t="s">
        <v>86</v>
      </c>
      <c r="E43" s="12">
        <v>3</v>
      </c>
      <c r="F43" s="12">
        <v>1</v>
      </c>
      <c r="G43" s="12">
        <v>0</v>
      </c>
      <c r="H43" s="12">
        <v>2</v>
      </c>
      <c r="I43" s="12">
        <v>1</v>
      </c>
      <c r="J43" s="17"/>
    </row>
    <row r="44" spans="1:10" x14ac:dyDescent="0.25">
      <c r="A44" s="14">
        <v>41</v>
      </c>
      <c r="B44" s="1">
        <v>72</v>
      </c>
      <c r="C44" s="2" t="s">
        <v>47</v>
      </c>
      <c r="D44" s="2" t="s">
        <v>87</v>
      </c>
      <c r="E44" s="12">
        <v>6</v>
      </c>
      <c r="F44" s="12">
        <v>2</v>
      </c>
      <c r="G44" s="12">
        <v>0</v>
      </c>
      <c r="H44" s="12">
        <v>2</v>
      </c>
      <c r="I44" s="12">
        <v>0</v>
      </c>
      <c r="J44" s="17"/>
    </row>
    <row r="45" spans="1:10" x14ac:dyDescent="0.25">
      <c r="A45" s="14">
        <v>42</v>
      </c>
      <c r="B45" s="1">
        <v>73</v>
      </c>
      <c r="C45" s="2" t="s">
        <v>47</v>
      </c>
      <c r="D45" s="2" t="s">
        <v>88</v>
      </c>
      <c r="E45" s="12">
        <v>3</v>
      </c>
      <c r="F45" s="12">
        <v>1</v>
      </c>
      <c r="G45" s="12">
        <v>0</v>
      </c>
      <c r="H45" s="12">
        <v>2</v>
      </c>
      <c r="I45" s="12">
        <v>0</v>
      </c>
      <c r="J45" s="17"/>
    </row>
    <row r="46" spans="1:10" x14ac:dyDescent="0.25">
      <c r="A46" s="14">
        <v>43</v>
      </c>
      <c r="B46" s="1">
        <v>74</v>
      </c>
      <c r="C46" s="2" t="s">
        <v>47</v>
      </c>
      <c r="D46" s="2" t="s">
        <v>89</v>
      </c>
      <c r="E46" s="12">
        <v>4</v>
      </c>
      <c r="F46" s="12">
        <v>1</v>
      </c>
      <c r="G46" s="12">
        <v>0</v>
      </c>
      <c r="H46" s="12">
        <v>2</v>
      </c>
      <c r="I46" s="12">
        <v>0</v>
      </c>
      <c r="J46" s="17"/>
    </row>
    <row r="47" spans="1:10" x14ac:dyDescent="0.25">
      <c r="A47" s="14">
        <v>44</v>
      </c>
      <c r="B47" s="1">
        <v>75</v>
      </c>
      <c r="C47" s="12" t="s">
        <v>53</v>
      </c>
      <c r="D47" s="2" t="s">
        <v>90</v>
      </c>
      <c r="E47" s="2">
        <v>4</v>
      </c>
      <c r="F47" s="2">
        <v>1</v>
      </c>
      <c r="G47" s="2">
        <v>3</v>
      </c>
      <c r="H47" s="2">
        <v>0</v>
      </c>
      <c r="I47" s="2">
        <v>0</v>
      </c>
      <c r="J47" s="17"/>
    </row>
    <row r="48" spans="1:10" x14ac:dyDescent="0.25">
      <c r="A48" s="14">
        <v>45</v>
      </c>
      <c r="B48" s="1">
        <v>77</v>
      </c>
      <c r="C48" s="2" t="s">
        <v>47</v>
      </c>
      <c r="D48" s="2" t="s">
        <v>92</v>
      </c>
      <c r="E48" s="12">
        <v>7</v>
      </c>
      <c r="F48" s="12">
        <v>2</v>
      </c>
      <c r="G48" s="12">
        <v>0</v>
      </c>
      <c r="H48" s="12">
        <v>2</v>
      </c>
      <c r="I48" s="12">
        <v>1</v>
      </c>
      <c r="J48" s="17"/>
    </row>
    <row r="49" spans="1:10" x14ac:dyDescent="0.25">
      <c r="A49" s="14">
        <v>46</v>
      </c>
      <c r="B49" s="1">
        <v>78</v>
      </c>
      <c r="C49" s="2" t="s">
        <v>47</v>
      </c>
      <c r="D49" s="2" t="s">
        <v>93</v>
      </c>
      <c r="E49" s="12">
        <v>3</v>
      </c>
      <c r="F49" s="12">
        <v>1</v>
      </c>
      <c r="G49" s="12">
        <v>0</v>
      </c>
      <c r="H49" s="12">
        <v>2</v>
      </c>
      <c r="I49" s="12">
        <v>1</v>
      </c>
      <c r="J49" s="17"/>
    </row>
    <row r="50" spans="1:10" x14ac:dyDescent="0.25">
      <c r="A50" s="14">
        <v>47</v>
      </c>
      <c r="B50" s="1">
        <v>79</v>
      </c>
      <c r="C50" s="2" t="s">
        <v>47</v>
      </c>
      <c r="D50" s="2" t="s">
        <v>94</v>
      </c>
      <c r="E50" s="12">
        <v>4</v>
      </c>
      <c r="F50" s="12">
        <v>1</v>
      </c>
      <c r="G50" s="12">
        <v>0</v>
      </c>
      <c r="H50" s="12">
        <v>2</v>
      </c>
      <c r="I50" s="12">
        <v>0</v>
      </c>
      <c r="J50" s="17"/>
    </row>
    <row r="51" spans="1:10" x14ac:dyDescent="0.25">
      <c r="A51" s="14">
        <v>48</v>
      </c>
      <c r="B51" s="1">
        <v>80</v>
      </c>
      <c r="C51" s="2" t="s">
        <v>47</v>
      </c>
      <c r="D51" s="2" t="s">
        <v>95</v>
      </c>
      <c r="E51" s="12">
        <v>4</v>
      </c>
      <c r="F51" s="12">
        <v>1</v>
      </c>
      <c r="G51" s="12">
        <v>0</v>
      </c>
      <c r="H51" s="12">
        <v>1</v>
      </c>
      <c r="I51" s="12">
        <v>1</v>
      </c>
      <c r="J51" s="17"/>
    </row>
    <row r="52" spans="1:10" x14ac:dyDescent="0.25">
      <c r="A52" s="14">
        <v>49</v>
      </c>
      <c r="B52" s="1">
        <v>81</v>
      </c>
      <c r="C52" s="2" t="s">
        <v>8</v>
      </c>
      <c r="D52" s="2" t="s">
        <v>96</v>
      </c>
      <c r="E52" s="12">
        <v>4</v>
      </c>
      <c r="F52" s="12">
        <v>1</v>
      </c>
      <c r="G52" s="12">
        <v>0</v>
      </c>
      <c r="H52" s="12">
        <v>1</v>
      </c>
      <c r="I52" s="12">
        <v>0</v>
      </c>
      <c r="J52" s="17"/>
    </row>
    <row r="53" spans="1:10" x14ac:dyDescent="0.25">
      <c r="A53" s="14">
        <v>50</v>
      </c>
      <c r="B53" s="1">
        <v>82</v>
      </c>
      <c r="C53" s="2" t="s">
        <v>8</v>
      </c>
      <c r="D53" s="2" t="s">
        <v>97</v>
      </c>
      <c r="E53" s="12">
        <v>7</v>
      </c>
      <c r="F53" s="12">
        <v>2</v>
      </c>
      <c r="G53" s="12">
        <v>0</v>
      </c>
      <c r="H53" s="12">
        <v>0</v>
      </c>
      <c r="I53" s="12">
        <v>1</v>
      </c>
      <c r="J53" s="17"/>
    </row>
    <row r="54" spans="1:10" x14ac:dyDescent="0.25">
      <c r="A54" s="14">
        <v>51</v>
      </c>
      <c r="B54" s="1">
        <v>84</v>
      </c>
      <c r="C54" s="2" t="s">
        <v>8</v>
      </c>
      <c r="D54" s="2" t="s">
        <v>99</v>
      </c>
      <c r="E54" s="12">
        <v>6</v>
      </c>
      <c r="F54" s="12">
        <v>1</v>
      </c>
      <c r="G54" s="12">
        <v>0</v>
      </c>
      <c r="H54" s="12">
        <v>1</v>
      </c>
      <c r="I54" s="12">
        <v>2</v>
      </c>
      <c r="J54" s="17"/>
    </row>
    <row r="55" spans="1:10" x14ac:dyDescent="0.25">
      <c r="A55" s="14">
        <v>52</v>
      </c>
      <c r="B55" s="1">
        <v>86</v>
      </c>
      <c r="C55" s="2" t="s">
        <v>8</v>
      </c>
      <c r="D55" s="2" t="s">
        <v>101</v>
      </c>
      <c r="E55" s="12">
        <v>7</v>
      </c>
      <c r="F55" s="12">
        <v>2</v>
      </c>
      <c r="G55" s="12">
        <v>0</v>
      </c>
      <c r="H55" s="12">
        <v>1</v>
      </c>
      <c r="I55" s="12">
        <v>1</v>
      </c>
      <c r="J55" s="17"/>
    </row>
    <row r="56" spans="1:10" x14ac:dyDescent="0.25">
      <c r="A56" s="14">
        <v>53</v>
      </c>
      <c r="B56" s="1">
        <v>88</v>
      </c>
      <c r="C56" s="2" t="s">
        <v>8</v>
      </c>
      <c r="D56" s="2" t="s">
        <v>103</v>
      </c>
      <c r="E56" s="12">
        <v>3</v>
      </c>
      <c r="F56" s="12">
        <v>1</v>
      </c>
      <c r="G56" s="12">
        <v>0</v>
      </c>
      <c r="H56" s="12">
        <v>1</v>
      </c>
      <c r="I56" s="12">
        <v>1</v>
      </c>
      <c r="J56" s="17"/>
    </row>
    <row r="57" spans="1:10" x14ac:dyDescent="0.25">
      <c r="A57" s="14">
        <v>54</v>
      </c>
      <c r="B57" s="1">
        <v>89</v>
      </c>
      <c r="C57" s="2" t="s">
        <v>8</v>
      </c>
      <c r="D57" s="2" t="s">
        <v>104</v>
      </c>
      <c r="E57" s="12">
        <v>4</v>
      </c>
      <c r="F57" s="12">
        <v>1</v>
      </c>
      <c r="G57" s="12">
        <v>0</v>
      </c>
      <c r="H57" s="12">
        <v>4</v>
      </c>
      <c r="I57" s="12">
        <v>0</v>
      </c>
      <c r="J57" s="17"/>
    </row>
    <row r="58" spans="1:10" x14ac:dyDescent="0.25">
      <c r="A58" s="14">
        <v>55</v>
      </c>
      <c r="B58" s="1">
        <v>93</v>
      </c>
      <c r="C58" s="2" t="s">
        <v>3</v>
      </c>
      <c r="D58" s="2" t="s">
        <v>108</v>
      </c>
      <c r="E58" s="12">
        <v>4</v>
      </c>
      <c r="F58" s="12">
        <v>1</v>
      </c>
      <c r="G58" s="12">
        <v>1</v>
      </c>
      <c r="H58" s="12">
        <v>1</v>
      </c>
      <c r="I58" s="12">
        <v>0</v>
      </c>
      <c r="J58" s="17"/>
    </row>
    <row r="59" spans="1:10" x14ac:dyDescent="0.25">
      <c r="A59" s="14">
        <v>56</v>
      </c>
      <c r="B59" s="1">
        <v>94</v>
      </c>
      <c r="C59" s="2" t="s">
        <v>3</v>
      </c>
      <c r="D59" s="2" t="s">
        <v>109</v>
      </c>
      <c r="E59" s="12">
        <v>4</v>
      </c>
      <c r="F59" s="12">
        <v>2</v>
      </c>
      <c r="G59" s="12">
        <v>1</v>
      </c>
      <c r="H59" s="12">
        <v>2</v>
      </c>
      <c r="I59" s="12">
        <v>0</v>
      </c>
      <c r="J59" s="17"/>
    </row>
    <row r="60" spans="1:10" x14ac:dyDescent="0.25">
      <c r="A60" s="14">
        <v>57</v>
      </c>
      <c r="B60" s="1">
        <v>95</v>
      </c>
      <c r="C60" s="2" t="s">
        <v>3</v>
      </c>
      <c r="D60" s="3" t="s">
        <v>110</v>
      </c>
      <c r="E60" s="2">
        <v>3</v>
      </c>
      <c r="F60" s="2">
        <v>1</v>
      </c>
      <c r="G60" s="2">
        <v>1</v>
      </c>
      <c r="H60" s="2">
        <v>1</v>
      </c>
      <c r="I60" s="2">
        <v>0</v>
      </c>
      <c r="J60" s="17"/>
    </row>
    <row r="61" spans="1:10" x14ac:dyDescent="0.25">
      <c r="A61" s="14">
        <v>58</v>
      </c>
      <c r="B61" s="1">
        <v>96</v>
      </c>
      <c r="C61" s="2" t="s">
        <v>3</v>
      </c>
      <c r="D61" s="2" t="s">
        <v>111</v>
      </c>
      <c r="E61" s="2">
        <v>4</v>
      </c>
      <c r="F61" s="2">
        <v>1</v>
      </c>
      <c r="G61" s="2">
        <v>0</v>
      </c>
      <c r="H61" s="2">
        <v>2</v>
      </c>
      <c r="I61" s="2">
        <v>0</v>
      </c>
      <c r="J61" s="17"/>
    </row>
    <row r="62" spans="1:10" x14ac:dyDescent="0.25">
      <c r="A62" s="14">
        <v>59</v>
      </c>
      <c r="B62" s="1">
        <v>115</v>
      </c>
      <c r="C62" s="2" t="s">
        <v>22</v>
      </c>
      <c r="D62" s="2" t="s">
        <v>130</v>
      </c>
      <c r="E62" s="2">
        <v>3</v>
      </c>
      <c r="F62" s="2">
        <v>1</v>
      </c>
      <c r="G62" s="2">
        <v>2</v>
      </c>
      <c r="H62" s="2">
        <v>0</v>
      </c>
      <c r="I62" s="2">
        <v>0</v>
      </c>
      <c r="J62" s="17"/>
    </row>
    <row r="63" spans="1:10" x14ac:dyDescent="0.25">
      <c r="A63" s="14">
        <v>60</v>
      </c>
      <c r="B63" s="1">
        <v>116</v>
      </c>
      <c r="C63" s="2" t="s">
        <v>6</v>
      </c>
      <c r="D63" s="2" t="s">
        <v>131</v>
      </c>
      <c r="E63" s="2">
        <v>3</v>
      </c>
      <c r="F63" s="2">
        <v>1</v>
      </c>
      <c r="G63" s="2">
        <v>1</v>
      </c>
      <c r="H63" s="2">
        <v>0</v>
      </c>
      <c r="I63" s="2">
        <v>0</v>
      </c>
      <c r="J63" s="17"/>
    </row>
    <row r="64" spans="1:10" x14ac:dyDescent="0.25">
      <c r="A64" s="19"/>
      <c r="B64" s="20"/>
      <c r="C64" s="20"/>
      <c r="D64" s="20" t="s">
        <v>182</v>
      </c>
      <c r="E64" s="21">
        <f>SUM(E4:E63)</f>
        <v>239</v>
      </c>
      <c r="F64" s="21">
        <f>SUM(F4:F63)</f>
        <v>69</v>
      </c>
      <c r="G64" s="21">
        <f>SUM(G4:G63)</f>
        <v>43</v>
      </c>
      <c r="H64" s="21">
        <f>SUM(H4:H63)</f>
        <v>76</v>
      </c>
      <c r="I64" s="21">
        <f>SUM(I4:I63)</f>
        <v>26</v>
      </c>
      <c r="J64" s="17"/>
    </row>
    <row r="65" spans="1:10" ht="24" customHeight="1" x14ac:dyDescent="0.35">
      <c r="A65" s="221" t="s">
        <v>189</v>
      </c>
      <c r="B65" s="221"/>
      <c r="C65" s="221"/>
      <c r="D65" s="221"/>
      <c r="E65" s="221"/>
      <c r="F65" s="221"/>
      <c r="G65" s="221"/>
      <c r="H65" s="221"/>
      <c r="I65" s="221"/>
      <c r="J65" s="17"/>
    </row>
  </sheetData>
  <mergeCells count="8">
    <mergeCell ref="A1:I1"/>
    <mergeCell ref="G2:I2"/>
    <mergeCell ref="A65:I65"/>
    <mergeCell ref="A2:A3"/>
    <mergeCell ref="B2:B3"/>
    <mergeCell ref="C2:C3"/>
    <mergeCell ref="D2:D3"/>
    <mergeCell ref="E2:F2"/>
  </mergeCells>
  <pageMargins left="0.2" right="0.2" top="0.25" bottom="0.25" header="0.3" footer="0.3"/>
  <pageSetup paperSize="9" scale="7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workbookViewId="0">
      <selection sqref="A1:I1"/>
    </sheetView>
  </sheetViews>
  <sheetFormatPr defaultColWidth="8.85546875" defaultRowHeight="15" x14ac:dyDescent="0.25"/>
  <cols>
    <col min="2" max="2" width="17.140625" customWidth="1"/>
    <col min="3" max="3" width="31.28515625" bestFit="1" customWidth="1"/>
    <col min="8" max="8" width="11.7109375" customWidth="1"/>
    <col min="9" max="9" width="33.140625" customWidth="1"/>
  </cols>
  <sheetData>
    <row r="1" spans="1:9" ht="37.5" customHeight="1" x14ac:dyDescent="0.45">
      <c r="A1" s="222" t="s">
        <v>203</v>
      </c>
      <c r="B1" s="222"/>
      <c r="C1" s="222"/>
      <c r="D1" s="222"/>
      <c r="E1" s="222"/>
      <c r="F1" s="222"/>
      <c r="G1" s="222"/>
      <c r="H1" s="222"/>
      <c r="I1" s="222"/>
    </row>
    <row r="2" spans="1:9" ht="15.75" x14ac:dyDescent="0.25">
      <c r="A2" s="226" t="s">
        <v>0</v>
      </c>
      <c r="B2" s="219" t="s">
        <v>1</v>
      </c>
      <c r="C2" s="219" t="s">
        <v>2</v>
      </c>
      <c r="D2" s="219" t="s">
        <v>153</v>
      </c>
      <c r="E2" s="219"/>
      <c r="F2" s="219" t="s">
        <v>149</v>
      </c>
      <c r="G2" s="219"/>
      <c r="H2" s="219"/>
      <c r="I2" s="15" t="s">
        <v>154</v>
      </c>
    </row>
    <row r="3" spans="1:9" ht="31.5" x14ac:dyDescent="0.25">
      <c r="A3" s="189"/>
      <c r="B3" s="188"/>
      <c r="C3" s="188"/>
      <c r="D3" s="11" t="s">
        <v>150</v>
      </c>
      <c r="E3" s="11" t="s">
        <v>151</v>
      </c>
      <c r="F3" s="11" t="s">
        <v>150</v>
      </c>
      <c r="G3" s="11" t="s">
        <v>152</v>
      </c>
      <c r="H3" s="11" t="s">
        <v>151</v>
      </c>
      <c r="I3" s="15"/>
    </row>
    <row r="4" spans="1:9" ht="30" customHeight="1" x14ac:dyDescent="0.25">
      <c r="A4" s="1">
        <v>87</v>
      </c>
      <c r="B4" s="2" t="s">
        <v>8</v>
      </c>
      <c r="C4" s="2" t="s">
        <v>102</v>
      </c>
      <c r="D4" s="2"/>
      <c r="E4" s="2"/>
      <c r="F4" s="2"/>
      <c r="G4" s="2"/>
      <c r="H4" s="2"/>
      <c r="I4" s="223" t="s">
        <v>187</v>
      </c>
    </row>
    <row r="5" spans="1:9" x14ac:dyDescent="0.25">
      <c r="A5" s="1">
        <v>108</v>
      </c>
      <c r="B5" s="2" t="s">
        <v>12</v>
      </c>
      <c r="C5" s="2" t="s">
        <v>124</v>
      </c>
      <c r="D5" s="2"/>
      <c r="E5" s="2"/>
      <c r="F5" s="2"/>
      <c r="G5" s="2"/>
      <c r="H5" s="2"/>
      <c r="I5" s="224"/>
    </row>
    <row r="6" spans="1:9" x14ac:dyDescent="0.25">
      <c r="A6" s="1">
        <v>110</v>
      </c>
      <c r="B6" s="2" t="s">
        <v>15</v>
      </c>
      <c r="C6" s="2" t="s">
        <v>181</v>
      </c>
      <c r="D6" s="2"/>
      <c r="E6" s="2"/>
      <c r="F6" s="2"/>
      <c r="G6" s="2"/>
      <c r="H6" s="2"/>
      <c r="I6" s="224"/>
    </row>
    <row r="7" spans="1:9" x14ac:dyDescent="0.25">
      <c r="A7" s="1">
        <v>122</v>
      </c>
      <c r="B7" s="2" t="s">
        <v>6</v>
      </c>
      <c r="C7" s="2" t="s">
        <v>137</v>
      </c>
      <c r="D7" s="2"/>
      <c r="E7" s="2"/>
      <c r="F7" s="2"/>
      <c r="G7" s="2"/>
      <c r="H7" s="2"/>
      <c r="I7" s="224"/>
    </row>
    <row r="8" spans="1:9" x14ac:dyDescent="0.25">
      <c r="A8" s="1">
        <v>126</v>
      </c>
      <c r="B8" s="2" t="s">
        <v>6</v>
      </c>
      <c r="C8" s="2" t="s">
        <v>141</v>
      </c>
      <c r="D8" s="2"/>
      <c r="E8" s="2"/>
      <c r="F8" s="2"/>
      <c r="G8" s="2"/>
      <c r="H8" s="2"/>
      <c r="I8" s="225"/>
    </row>
  </sheetData>
  <mergeCells count="7">
    <mergeCell ref="A1:I1"/>
    <mergeCell ref="I4:I8"/>
    <mergeCell ref="A2:A3"/>
    <mergeCell ref="B2:B3"/>
    <mergeCell ref="C2:C3"/>
    <mergeCell ref="D2:E2"/>
    <mergeCell ref="F2:H2"/>
  </mergeCells>
  <pageMargins left="1.45" right="0.7" top="1.25" bottom="0.75" header="0.3" footer="0.3"/>
  <pageSetup paperSize="9" scale="8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election sqref="A1:B1"/>
    </sheetView>
  </sheetViews>
  <sheetFormatPr defaultColWidth="8.85546875" defaultRowHeight="15" x14ac:dyDescent="0.25"/>
  <cols>
    <col min="1" max="1" width="5.42578125" style="22" bestFit="1" customWidth="1"/>
    <col min="2" max="2" width="46" style="22" customWidth="1"/>
  </cols>
  <sheetData>
    <row r="1" spans="1:2" ht="18.75" x14ac:dyDescent="0.3">
      <c r="A1" s="227" t="s">
        <v>196</v>
      </c>
      <c r="B1" s="228"/>
    </row>
    <row r="2" spans="1:2" ht="16.5" x14ac:dyDescent="0.25">
      <c r="A2" s="23" t="s">
        <v>0</v>
      </c>
      <c r="B2" s="24" t="s">
        <v>191</v>
      </c>
    </row>
    <row r="3" spans="1:2" ht="16.5" x14ac:dyDescent="0.25">
      <c r="A3" s="23">
        <v>1</v>
      </c>
      <c r="B3" s="24" t="s">
        <v>192</v>
      </c>
    </row>
    <row r="4" spans="1:2" ht="16.5" x14ac:dyDescent="0.25">
      <c r="A4" s="23">
        <v>2</v>
      </c>
      <c r="B4" s="24" t="s">
        <v>7</v>
      </c>
    </row>
    <row r="5" spans="1:2" ht="16.5" x14ac:dyDescent="0.25">
      <c r="A5" s="23">
        <v>3</v>
      </c>
      <c r="B5" s="24" t="s">
        <v>9</v>
      </c>
    </row>
    <row r="6" spans="1:2" ht="16.5" x14ac:dyDescent="0.25">
      <c r="A6" s="23">
        <v>4</v>
      </c>
      <c r="B6" s="24" t="s">
        <v>10</v>
      </c>
    </row>
    <row r="7" spans="1:2" ht="16.5" x14ac:dyDescent="0.25">
      <c r="A7" s="23">
        <v>5</v>
      </c>
      <c r="B7" s="24" t="s">
        <v>13</v>
      </c>
    </row>
    <row r="8" spans="1:2" ht="16.5" x14ac:dyDescent="0.25">
      <c r="A8" s="23">
        <v>6</v>
      </c>
      <c r="B8" s="24" t="s">
        <v>193</v>
      </c>
    </row>
    <row r="9" spans="1:2" ht="16.5" x14ac:dyDescent="0.25">
      <c r="A9" s="23">
        <v>7</v>
      </c>
      <c r="B9" s="24" t="s">
        <v>14</v>
      </c>
    </row>
    <row r="10" spans="1:2" ht="16.5" x14ac:dyDescent="0.25">
      <c r="A10" s="23">
        <v>8</v>
      </c>
      <c r="B10" s="24" t="s">
        <v>194</v>
      </c>
    </row>
    <row r="11" spans="1:2" ht="16.5" x14ac:dyDescent="0.25">
      <c r="A11" s="23">
        <v>9</v>
      </c>
      <c r="B11" s="24" t="s">
        <v>15</v>
      </c>
    </row>
    <row r="12" spans="1:2" ht="17.25" thickBot="1" x14ac:dyDescent="0.3">
      <c r="A12" s="25">
        <v>10</v>
      </c>
      <c r="B12" s="26" t="s">
        <v>28</v>
      </c>
    </row>
  </sheetData>
  <mergeCells count="1">
    <mergeCell ref="A1:B1"/>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workbookViewId="0">
      <selection sqref="A1:D1"/>
    </sheetView>
  </sheetViews>
  <sheetFormatPr defaultColWidth="24.28515625" defaultRowHeight="15" x14ac:dyDescent="0.25"/>
  <sheetData>
    <row r="1" spans="1:4" ht="19.5" thickBot="1" x14ac:dyDescent="0.35">
      <c r="A1" s="229" t="s">
        <v>234</v>
      </c>
      <c r="B1" s="229"/>
      <c r="C1" s="229"/>
      <c r="D1" s="229"/>
    </row>
    <row r="2" spans="1:4" ht="18.75" x14ac:dyDescent="0.25">
      <c r="A2" s="41" t="s">
        <v>205</v>
      </c>
      <c r="B2" s="42" t="s">
        <v>206</v>
      </c>
      <c r="C2" s="43" t="s">
        <v>207</v>
      </c>
      <c r="D2" s="44" t="s">
        <v>208</v>
      </c>
    </row>
    <row r="3" spans="1:4" ht="45" x14ac:dyDescent="0.25">
      <c r="A3" s="32">
        <v>1</v>
      </c>
      <c r="B3" s="6" t="s">
        <v>209</v>
      </c>
      <c r="C3" s="36" t="s">
        <v>210</v>
      </c>
      <c r="D3" s="37" t="s">
        <v>211</v>
      </c>
    </row>
    <row r="4" spans="1:4" ht="60" x14ac:dyDescent="0.25">
      <c r="A4" s="32">
        <v>2</v>
      </c>
      <c r="B4" s="6" t="s">
        <v>212</v>
      </c>
      <c r="C4" s="36" t="s">
        <v>213</v>
      </c>
      <c r="D4" s="37" t="s">
        <v>214</v>
      </c>
    </row>
    <row r="5" spans="1:4" ht="45" x14ac:dyDescent="0.25">
      <c r="A5" s="32">
        <v>3</v>
      </c>
      <c r="B5" s="6" t="s">
        <v>39</v>
      </c>
      <c r="C5" s="36" t="s">
        <v>215</v>
      </c>
      <c r="D5" s="37" t="s">
        <v>216</v>
      </c>
    </row>
    <row r="6" spans="1:4" ht="45" x14ac:dyDescent="0.25">
      <c r="A6" s="32">
        <v>4</v>
      </c>
      <c r="B6" s="6" t="s">
        <v>217</v>
      </c>
      <c r="C6" s="36" t="s">
        <v>213</v>
      </c>
      <c r="D6" s="37" t="s">
        <v>216</v>
      </c>
    </row>
    <row r="7" spans="1:4" x14ac:dyDescent="0.25">
      <c r="A7" s="32">
        <v>5</v>
      </c>
      <c r="B7" s="6" t="s">
        <v>218</v>
      </c>
      <c r="C7" s="36" t="s">
        <v>213</v>
      </c>
      <c r="D7" s="38"/>
    </row>
    <row r="8" spans="1:4" ht="30" x14ac:dyDescent="0.25">
      <c r="A8" s="32">
        <v>6</v>
      </c>
      <c r="B8" s="6" t="s">
        <v>219</v>
      </c>
      <c r="C8" s="36" t="s">
        <v>220</v>
      </c>
      <c r="D8" s="37" t="s">
        <v>221</v>
      </c>
    </row>
    <row r="9" spans="1:4" ht="45" x14ac:dyDescent="0.25">
      <c r="A9" s="32">
        <v>7</v>
      </c>
      <c r="B9" s="6" t="s">
        <v>131</v>
      </c>
      <c r="C9" s="36" t="s">
        <v>213</v>
      </c>
      <c r="D9" s="37" t="s">
        <v>216</v>
      </c>
    </row>
    <row r="10" spans="1:4" ht="45" x14ac:dyDescent="0.25">
      <c r="A10" s="32">
        <v>8</v>
      </c>
      <c r="B10" s="6" t="s">
        <v>222</v>
      </c>
      <c r="C10" s="36" t="s">
        <v>223</v>
      </c>
      <c r="D10" s="37" t="s">
        <v>216</v>
      </c>
    </row>
    <row r="11" spans="1:4" ht="45" x14ac:dyDescent="0.25">
      <c r="A11" s="32">
        <v>9</v>
      </c>
      <c r="B11" s="6" t="s">
        <v>224</v>
      </c>
      <c r="C11" s="36" t="s">
        <v>225</v>
      </c>
      <c r="D11" s="37" t="s">
        <v>216</v>
      </c>
    </row>
    <row r="12" spans="1:4" ht="45" x14ac:dyDescent="0.25">
      <c r="A12" s="32">
        <v>10</v>
      </c>
      <c r="B12" s="6" t="s">
        <v>20</v>
      </c>
      <c r="C12" s="36" t="s">
        <v>223</v>
      </c>
      <c r="D12" s="37" t="s">
        <v>216</v>
      </c>
    </row>
    <row r="13" spans="1:4" ht="45" x14ac:dyDescent="0.25">
      <c r="A13" s="32">
        <v>11</v>
      </c>
      <c r="B13" s="6" t="s">
        <v>226</v>
      </c>
      <c r="C13" s="36" t="s">
        <v>227</v>
      </c>
      <c r="D13" s="37" t="s">
        <v>216</v>
      </c>
    </row>
    <row r="14" spans="1:4" ht="45" x14ac:dyDescent="0.25">
      <c r="A14" s="32">
        <v>12</v>
      </c>
      <c r="B14" s="6" t="s">
        <v>228</v>
      </c>
      <c r="C14" s="36" t="s">
        <v>229</v>
      </c>
      <c r="D14" s="37" t="s">
        <v>216</v>
      </c>
    </row>
    <row r="15" spans="1:4" ht="45" x14ac:dyDescent="0.25">
      <c r="A15" s="32">
        <v>13</v>
      </c>
      <c r="B15" s="6" t="s">
        <v>97</v>
      </c>
      <c r="C15" s="36" t="s">
        <v>230</v>
      </c>
      <c r="D15" s="37" t="s">
        <v>216</v>
      </c>
    </row>
    <row r="16" spans="1:4" ht="45" x14ac:dyDescent="0.25">
      <c r="A16" s="32">
        <v>14</v>
      </c>
      <c r="B16" s="6" t="s">
        <v>231</v>
      </c>
      <c r="C16" s="36" t="s">
        <v>230</v>
      </c>
      <c r="D16" s="37" t="s">
        <v>216</v>
      </c>
    </row>
    <row r="17" spans="1:4" ht="30.75" thickBot="1" x14ac:dyDescent="0.3">
      <c r="A17" s="34">
        <v>15</v>
      </c>
      <c r="B17" s="35" t="s">
        <v>232</v>
      </c>
      <c r="C17" s="39" t="s">
        <v>220</v>
      </c>
      <c r="D17" s="40" t="s">
        <v>233</v>
      </c>
    </row>
  </sheetData>
  <mergeCells count="1">
    <mergeCell ref="A1:D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1"/>
  <sheetViews>
    <sheetView workbookViewId="0">
      <selection sqref="A1:K1"/>
    </sheetView>
  </sheetViews>
  <sheetFormatPr defaultColWidth="8.85546875" defaultRowHeight="15" x14ac:dyDescent="0.25"/>
  <cols>
    <col min="2" max="2" width="20.85546875" bestFit="1" customWidth="1"/>
    <col min="3" max="3" width="34.42578125" customWidth="1"/>
    <col min="4" max="4" width="13.28515625" customWidth="1"/>
    <col min="5" max="5" width="12" customWidth="1"/>
    <col min="6" max="6" width="12.85546875" customWidth="1"/>
    <col min="7" max="7" width="15.42578125" customWidth="1"/>
    <col min="8" max="10" width="11.28515625" customWidth="1"/>
    <col min="11" max="11" width="67" style="9" bestFit="1" customWidth="1"/>
  </cols>
  <sheetData>
    <row r="1" spans="1:11" ht="23.25" x14ac:dyDescent="0.35">
      <c r="A1" s="182" t="s">
        <v>186</v>
      </c>
      <c r="B1" s="183"/>
      <c r="C1" s="183"/>
      <c r="D1" s="183"/>
      <c r="E1" s="183"/>
      <c r="F1" s="183"/>
      <c r="G1" s="183"/>
      <c r="H1" s="183"/>
      <c r="I1" s="184"/>
      <c r="J1" s="184"/>
      <c r="K1" s="185"/>
    </row>
    <row r="2" spans="1:11" ht="15.75" customHeight="1" x14ac:dyDescent="0.25">
      <c r="A2" s="189" t="s">
        <v>0</v>
      </c>
      <c r="B2" s="188" t="s">
        <v>1</v>
      </c>
      <c r="C2" s="188" t="s">
        <v>2</v>
      </c>
      <c r="D2" s="188" t="s">
        <v>188</v>
      </c>
      <c r="E2" s="188"/>
      <c r="F2" s="188" t="s">
        <v>149</v>
      </c>
      <c r="G2" s="188"/>
      <c r="H2" s="188"/>
      <c r="I2" s="57" t="s">
        <v>258</v>
      </c>
      <c r="J2" s="57" t="s">
        <v>255</v>
      </c>
      <c r="K2" s="54" t="s">
        <v>154</v>
      </c>
    </row>
    <row r="3" spans="1:11" ht="31.5" customHeight="1" x14ac:dyDescent="0.25">
      <c r="A3" s="189"/>
      <c r="B3" s="188"/>
      <c r="C3" s="188"/>
      <c r="D3" s="53" t="s">
        <v>150</v>
      </c>
      <c r="E3" s="53" t="s">
        <v>151</v>
      </c>
      <c r="F3" s="53" t="s">
        <v>150</v>
      </c>
      <c r="G3" s="53" t="s">
        <v>152</v>
      </c>
      <c r="H3" s="53" t="s">
        <v>151</v>
      </c>
      <c r="I3" s="57"/>
      <c r="J3" s="57"/>
      <c r="K3" s="54"/>
    </row>
    <row r="4" spans="1:11" x14ac:dyDescent="0.25">
      <c r="A4" s="1">
        <v>1</v>
      </c>
      <c r="B4" s="2" t="s">
        <v>3</v>
      </c>
      <c r="C4" s="2" t="s">
        <v>4</v>
      </c>
      <c r="D4" s="12">
        <v>4</v>
      </c>
      <c r="E4" s="12">
        <v>1</v>
      </c>
      <c r="F4" s="12">
        <v>0</v>
      </c>
      <c r="G4" s="12">
        <v>2</v>
      </c>
      <c r="H4" s="12">
        <v>1</v>
      </c>
      <c r="I4" s="58"/>
      <c r="J4" s="58"/>
      <c r="K4" s="16"/>
    </row>
    <row r="5" spans="1:11" x14ac:dyDescent="0.25">
      <c r="A5" s="1">
        <v>2</v>
      </c>
      <c r="B5" s="2" t="s">
        <v>3</v>
      </c>
      <c r="C5" s="2" t="s">
        <v>5</v>
      </c>
      <c r="D5" s="12">
        <v>3</v>
      </c>
      <c r="E5" s="12">
        <v>1</v>
      </c>
      <c r="F5" s="12">
        <v>0</v>
      </c>
      <c r="G5" s="12">
        <v>3</v>
      </c>
      <c r="H5" s="12">
        <v>0</v>
      </c>
      <c r="I5" s="58"/>
      <c r="J5" s="58"/>
      <c r="K5" s="16"/>
    </row>
    <row r="6" spans="1:11" x14ac:dyDescent="0.25">
      <c r="A6" s="1">
        <v>3</v>
      </c>
      <c r="B6" s="2" t="s">
        <v>6</v>
      </c>
      <c r="C6" s="2" t="s">
        <v>7</v>
      </c>
      <c r="D6" s="12">
        <v>4</v>
      </c>
      <c r="E6" s="10">
        <v>1</v>
      </c>
      <c r="F6" s="10">
        <v>0</v>
      </c>
      <c r="G6" s="10">
        <v>0</v>
      </c>
      <c r="H6" s="10">
        <v>0</v>
      </c>
      <c r="I6" s="59"/>
      <c r="J6" s="59"/>
      <c r="K6" s="16"/>
    </row>
    <row r="7" spans="1:11" x14ac:dyDescent="0.25">
      <c r="A7" s="1">
        <v>4</v>
      </c>
      <c r="B7" s="2" t="s">
        <v>8</v>
      </c>
      <c r="C7" s="2" t="s">
        <v>9</v>
      </c>
      <c r="D7" s="2">
        <v>4</v>
      </c>
      <c r="E7" s="2">
        <v>1</v>
      </c>
      <c r="F7" s="2">
        <v>0</v>
      </c>
      <c r="G7" s="2">
        <v>0</v>
      </c>
      <c r="H7" s="2">
        <v>0</v>
      </c>
      <c r="I7" s="60"/>
      <c r="J7" s="60"/>
      <c r="K7" s="16"/>
    </row>
    <row r="8" spans="1:11" x14ac:dyDescent="0.25">
      <c r="A8" s="1">
        <v>5</v>
      </c>
      <c r="B8" s="2" t="s">
        <v>8</v>
      </c>
      <c r="C8" s="2" t="s">
        <v>10</v>
      </c>
      <c r="D8" s="12">
        <v>4</v>
      </c>
      <c r="E8" s="12">
        <v>1</v>
      </c>
      <c r="F8" s="12">
        <v>0</v>
      </c>
      <c r="G8" s="12">
        <v>2</v>
      </c>
      <c r="H8" s="12">
        <v>1</v>
      </c>
      <c r="I8" s="58"/>
      <c r="J8" s="58"/>
      <c r="K8" s="16"/>
    </row>
    <row r="9" spans="1:11" x14ac:dyDescent="0.25">
      <c r="A9" s="1">
        <v>6</v>
      </c>
      <c r="B9" s="2" t="s">
        <v>3</v>
      </c>
      <c r="C9" s="2" t="s">
        <v>11</v>
      </c>
      <c r="D9" s="12">
        <v>3</v>
      </c>
      <c r="E9" s="12">
        <v>1</v>
      </c>
      <c r="F9" s="12">
        <v>0</v>
      </c>
      <c r="G9" s="12">
        <v>2</v>
      </c>
      <c r="H9" s="12">
        <v>1</v>
      </c>
      <c r="I9" s="58"/>
      <c r="J9" s="58"/>
      <c r="K9" s="16"/>
    </row>
    <row r="10" spans="1:11" x14ac:dyDescent="0.25">
      <c r="A10" s="1">
        <v>7</v>
      </c>
      <c r="B10" s="2" t="s">
        <v>12</v>
      </c>
      <c r="C10" s="2" t="s">
        <v>13</v>
      </c>
      <c r="D10" s="2">
        <v>5</v>
      </c>
      <c r="E10" s="2">
        <v>1</v>
      </c>
      <c r="F10" s="12">
        <v>0</v>
      </c>
      <c r="G10" s="12">
        <v>2</v>
      </c>
      <c r="H10" s="12">
        <v>1</v>
      </c>
      <c r="I10" s="58"/>
      <c r="J10" s="58"/>
      <c r="K10" s="16"/>
    </row>
    <row r="11" spans="1:11" x14ac:dyDescent="0.25">
      <c r="A11" s="1">
        <v>8</v>
      </c>
      <c r="B11" s="2" t="s">
        <v>12</v>
      </c>
      <c r="C11" s="2" t="s">
        <v>14</v>
      </c>
      <c r="D11" s="2">
        <v>8</v>
      </c>
      <c r="E11" s="2">
        <v>2</v>
      </c>
      <c r="F11" s="2">
        <v>0</v>
      </c>
      <c r="G11" s="2">
        <v>1</v>
      </c>
      <c r="H11" s="2">
        <v>1</v>
      </c>
      <c r="I11" s="60"/>
      <c r="J11" s="60"/>
      <c r="K11" s="16" t="s">
        <v>170</v>
      </c>
    </row>
    <row r="12" spans="1:11" x14ac:dyDescent="0.25">
      <c r="A12" s="1">
        <v>9</v>
      </c>
      <c r="B12" s="2" t="s">
        <v>15</v>
      </c>
      <c r="C12" s="2" t="s">
        <v>16</v>
      </c>
      <c r="D12" s="12">
        <v>7</v>
      </c>
      <c r="E12" s="12">
        <v>1</v>
      </c>
      <c r="F12" s="12">
        <v>0</v>
      </c>
      <c r="G12" s="12">
        <v>0</v>
      </c>
      <c r="H12" s="12">
        <v>0</v>
      </c>
      <c r="I12" s="58"/>
      <c r="J12" s="58"/>
      <c r="K12" s="16"/>
    </row>
    <row r="13" spans="1:11" x14ac:dyDescent="0.25">
      <c r="A13" s="1">
        <v>10</v>
      </c>
      <c r="B13" s="2" t="s">
        <v>8</v>
      </c>
      <c r="C13" s="2" t="s">
        <v>17</v>
      </c>
      <c r="D13" s="12">
        <v>3</v>
      </c>
      <c r="E13" s="12">
        <v>1</v>
      </c>
      <c r="F13" s="12">
        <v>0</v>
      </c>
      <c r="G13" s="12">
        <v>1</v>
      </c>
      <c r="H13" s="12">
        <v>0</v>
      </c>
      <c r="I13" s="58"/>
      <c r="J13" s="58"/>
      <c r="K13" s="16"/>
    </row>
    <row r="14" spans="1:11" x14ac:dyDescent="0.25">
      <c r="A14" s="1">
        <v>11</v>
      </c>
      <c r="B14" s="2" t="s">
        <v>12</v>
      </c>
      <c r="C14" s="2" t="s">
        <v>18</v>
      </c>
      <c r="D14" s="2">
        <v>5</v>
      </c>
      <c r="E14" s="2">
        <v>1</v>
      </c>
      <c r="F14" s="2">
        <v>0</v>
      </c>
      <c r="G14" s="2">
        <v>2</v>
      </c>
      <c r="H14" s="2">
        <v>0</v>
      </c>
      <c r="I14" s="60"/>
      <c r="J14" s="60"/>
      <c r="K14" s="16" t="s">
        <v>169</v>
      </c>
    </row>
    <row r="15" spans="1:11" x14ac:dyDescent="0.25">
      <c r="A15" s="1">
        <v>12</v>
      </c>
      <c r="B15" s="2" t="s">
        <v>15</v>
      </c>
      <c r="C15" s="2" t="s">
        <v>19</v>
      </c>
      <c r="D15" s="12">
        <v>3</v>
      </c>
      <c r="E15" s="12">
        <v>1</v>
      </c>
      <c r="F15" s="12">
        <v>0</v>
      </c>
      <c r="G15" s="12">
        <v>0</v>
      </c>
      <c r="H15" s="12">
        <v>0</v>
      </c>
      <c r="I15" s="58"/>
      <c r="J15" s="58"/>
      <c r="K15" s="16" t="s">
        <v>158</v>
      </c>
    </row>
    <row r="16" spans="1:11" x14ac:dyDescent="0.25">
      <c r="A16" s="1">
        <v>13</v>
      </c>
      <c r="B16" s="2" t="s">
        <v>8</v>
      </c>
      <c r="C16" s="2" t="s">
        <v>20</v>
      </c>
      <c r="D16" s="2">
        <v>5</v>
      </c>
      <c r="E16" s="2">
        <v>1</v>
      </c>
      <c r="F16" s="12">
        <v>0</v>
      </c>
      <c r="G16" s="12">
        <v>2</v>
      </c>
      <c r="H16" s="12">
        <v>1</v>
      </c>
      <c r="I16" s="58"/>
      <c r="J16" s="58"/>
      <c r="K16" s="16"/>
    </row>
    <row r="17" spans="1:11" x14ac:dyDescent="0.25">
      <c r="A17" s="1">
        <v>14</v>
      </c>
      <c r="B17" s="2" t="s">
        <v>12</v>
      </c>
      <c r="C17" s="2" t="s">
        <v>21</v>
      </c>
      <c r="D17" s="2">
        <v>3</v>
      </c>
      <c r="E17" s="2">
        <v>1</v>
      </c>
      <c r="F17" s="12">
        <v>1</v>
      </c>
      <c r="G17" s="12">
        <v>1</v>
      </c>
      <c r="H17" s="12">
        <v>1</v>
      </c>
      <c r="I17" s="58"/>
      <c r="J17" s="58"/>
      <c r="K17" s="16"/>
    </row>
    <row r="18" spans="1:11" x14ac:dyDescent="0.25">
      <c r="A18" s="1">
        <v>15</v>
      </c>
      <c r="B18" s="2" t="s">
        <v>22</v>
      </c>
      <c r="C18" s="2" t="s">
        <v>23</v>
      </c>
      <c r="D18" s="12">
        <v>4</v>
      </c>
      <c r="E18" s="12">
        <v>1</v>
      </c>
      <c r="F18" s="12">
        <v>2</v>
      </c>
      <c r="G18" s="12">
        <v>0</v>
      </c>
      <c r="H18" s="12">
        <v>0</v>
      </c>
      <c r="I18" s="58"/>
      <c r="J18" s="58"/>
      <c r="K18" s="16"/>
    </row>
    <row r="19" spans="1:11" x14ac:dyDescent="0.25">
      <c r="A19" s="1">
        <v>16</v>
      </c>
      <c r="B19" s="2" t="s">
        <v>15</v>
      </c>
      <c r="C19" s="2" t="s">
        <v>24</v>
      </c>
      <c r="D19" s="12">
        <v>3</v>
      </c>
      <c r="E19" s="12">
        <v>1</v>
      </c>
      <c r="F19" s="12">
        <v>2</v>
      </c>
      <c r="G19" s="12">
        <v>0</v>
      </c>
      <c r="H19" s="12">
        <v>0</v>
      </c>
      <c r="I19" s="58"/>
      <c r="J19" s="58"/>
      <c r="K19" s="16"/>
    </row>
    <row r="20" spans="1:11" x14ac:dyDescent="0.25">
      <c r="A20" s="1">
        <v>17</v>
      </c>
      <c r="B20" s="2" t="s">
        <v>25</v>
      </c>
      <c r="C20" s="2" t="s">
        <v>26</v>
      </c>
      <c r="D20" s="12">
        <v>4</v>
      </c>
      <c r="E20" s="12">
        <v>1</v>
      </c>
      <c r="F20" s="12">
        <v>4</v>
      </c>
      <c r="G20" s="12">
        <v>0</v>
      </c>
      <c r="H20" s="12">
        <v>0</v>
      </c>
      <c r="I20" s="58"/>
      <c r="J20" s="58"/>
      <c r="K20" s="16"/>
    </row>
    <row r="21" spans="1:11" x14ac:dyDescent="0.25">
      <c r="A21" s="1">
        <v>18</v>
      </c>
      <c r="B21" s="2" t="s">
        <v>27</v>
      </c>
      <c r="C21" s="2" t="s">
        <v>28</v>
      </c>
      <c r="D21" s="12">
        <v>4</v>
      </c>
      <c r="E21" s="12">
        <v>1</v>
      </c>
      <c r="F21" s="12">
        <v>4</v>
      </c>
      <c r="G21" s="12">
        <v>0</v>
      </c>
      <c r="H21" s="12">
        <v>0</v>
      </c>
      <c r="I21" s="58"/>
      <c r="J21" s="58"/>
      <c r="K21" s="16" t="s">
        <v>166</v>
      </c>
    </row>
    <row r="22" spans="1:11" x14ac:dyDescent="0.25">
      <c r="A22" s="1">
        <v>19</v>
      </c>
      <c r="B22" s="2" t="s">
        <v>3</v>
      </c>
      <c r="C22" s="2" t="s">
        <v>29</v>
      </c>
      <c r="D22" s="12">
        <v>3</v>
      </c>
      <c r="E22" s="12">
        <v>1</v>
      </c>
      <c r="F22" s="12">
        <v>0</v>
      </c>
      <c r="G22" s="12">
        <v>0</v>
      </c>
      <c r="H22" s="12">
        <v>0</v>
      </c>
      <c r="I22" s="58"/>
      <c r="J22" s="58"/>
      <c r="K22" s="16"/>
    </row>
    <row r="23" spans="1:11" x14ac:dyDescent="0.25">
      <c r="A23" s="1">
        <v>20</v>
      </c>
      <c r="B23" s="2" t="s">
        <v>3</v>
      </c>
      <c r="C23" s="2" t="s">
        <v>30</v>
      </c>
      <c r="D23" s="12">
        <v>4</v>
      </c>
      <c r="E23" s="12">
        <v>1</v>
      </c>
      <c r="F23" s="12">
        <v>3</v>
      </c>
      <c r="G23" s="12">
        <v>0</v>
      </c>
      <c r="H23" s="12">
        <v>0</v>
      </c>
      <c r="I23" s="58"/>
      <c r="J23" s="58"/>
      <c r="K23" s="16"/>
    </row>
    <row r="24" spans="1:11" x14ac:dyDescent="0.25">
      <c r="A24" s="1">
        <v>21</v>
      </c>
      <c r="B24" s="2" t="s">
        <v>8</v>
      </c>
      <c r="C24" s="2" t="s">
        <v>31</v>
      </c>
      <c r="D24" s="2">
        <v>3</v>
      </c>
      <c r="E24" s="2">
        <v>1</v>
      </c>
      <c r="F24" s="2">
        <v>0</v>
      </c>
      <c r="G24" s="2">
        <v>0</v>
      </c>
      <c r="H24" s="2">
        <v>0</v>
      </c>
      <c r="I24" s="60"/>
      <c r="J24" s="60"/>
      <c r="K24" s="16"/>
    </row>
    <row r="25" spans="1:11" x14ac:dyDescent="0.25">
      <c r="A25" s="1">
        <v>22</v>
      </c>
      <c r="B25" s="2" t="s">
        <v>15</v>
      </c>
      <c r="C25" s="2" t="s">
        <v>32</v>
      </c>
      <c r="D25" s="12">
        <v>5</v>
      </c>
      <c r="E25" s="12">
        <v>1</v>
      </c>
      <c r="F25" s="12">
        <v>0</v>
      </c>
      <c r="G25" s="12">
        <v>0</v>
      </c>
      <c r="H25" s="12">
        <v>0</v>
      </c>
      <c r="I25" s="58"/>
      <c r="J25" s="58"/>
      <c r="K25" s="16"/>
    </row>
    <row r="26" spans="1:11" x14ac:dyDescent="0.25">
      <c r="A26" s="1">
        <v>23</v>
      </c>
      <c r="B26" s="2" t="s">
        <v>12</v>
      </c>
      <c r="C26" s="2" t="s">
        <v>33</v>
      </c>
      <c r="D26" s="2">
        <v>4</v>
      </c>
      <c r="E26" s="2">
        <v>1</v>
      </c>
      <c r="F26" s="12">
        <v>0</v>
      </c>
      <c r="G26" s="12">
        <v>2</v>
      </c>
      <c r="H26" s="12">
        <v>0</v>
      </c>
      <c r="I26" s="58"/>
      <c r="J26" s="58"/>
      <c r="K26" s="16"/>
    </row>
    <row r="27" spans="1:11" x14ac:dyDescent="0.25">
      <c r="A27" s="1">
        <v>24</v>
      </c>
      <c r="B27" s="2" t="s">
        <v>15</v>
      </c>
      <c r="C27" s="2" t="s">
        <v>34</v>
      </c>
      <c r="D27" s="12">
        <v>6</v>
      </c>
      <c r="E27" s="12">
        <v>1</v>
      </c>
      <c r="F27" s="12">
        <v>0</v>
      </c>
      <c r="G27" s="12">
        <v>0</v>
      </c>
      <c r="H27" s="12">
        <v>0</v>
      </c>
      <c r="I27" s="58"/>
      <c r="J27" s="58"/>
      <c r="K27" s="16"/>
    </row>
    <row r="28" spans="1:11" x14ac:dyDescent="0.25">
      <c r="A28" s="1">
        <v>25</v>
      </c>
      <c r="B28" s="2" t="s">
        <v>15</v>
      </c>
      <c r="C28" s="2" t="s">
        <v>35</v>
      </c>
      <c r="D28" s="12">
        <v>4</v>
      </c>
      <c r="E28" s="12">
        <v>1</v>
      </c>
      <c r="F28" s="12">
        <v>0</v>
      </c>
      <c r="G28" s="12">
        <v>0</v>
      </c>
      <c r="H28" s="12">
        <v>0</v>
      </c>
      <c r="I28" s="58"/>
      <c r="J28" s="58"/>
      <c r="K28" s="16"/>
    </row>
    <row r="29" spans="1:11" x14ac:dyDescent="0.25">
      <c r="A29" s="1">
        <v>26</v>
      </c>
      <c r="B29" s="2" t="s">
        <v>8</v>
      </c>
      <c r="C29" s="2" t="s">
        <v>36</v>
      </c>
      <c r="D29" s="12">
        <v>3</v>
      </c>
      <c r="E29" s="12">
        <v>1</v>
      </c>
      <c r="F29" s="12">
        <v>0</v>
      </c>
      <c r="G29" s="12">
        <v>0</v>
      </c>
      <c r="H29" s="12">
        <v>0</v>
      </c>
      <c r="I29" s="58"/>
      <c r="J29" s="58"/>
      <c r="K29" s="16" t="s">
        <v>163</v>
      </c>
    </row>
    <row r="30" spans="1:11" x14ac:dyDescent="0.25">
      <c r="A30" s="1">
        <v>27</v>
      </c>
      <c r="B30" s="2" t="s">
        <v>12</v>
      </c>
      <c r="C30" s="2" t="s">
        <v>178</v>
      </c>
      <c r="D30" s="2">
        <v>4</v>
      </c>
      <c r="E30" s="2">
        <v>1</v>
      </c>
      <c r="F30" s="12">
        <v>1</v>
      </c>
      <c r="G30" s="12">
        <v>1</v>
      </c>
      <c r="H30" s="12">
        <v>1</v>
      </c>
      <c r="I30" s="58"/>
      <c r="J30" s="58"/>
      <c r="K30" s="16"/>
    </row>
    <row r="31" spans="1:11" x14ac:dyDescent="0.25">
      <c r="A31" s="1">
        <v>28</v>
      </c>
      <c r="B31" s="2" t="s">
        <v>37</v>
      </c>
      <c r="C31" s="2" t="s">
        <v>38</v>
      </c>
      <c r="D31" s="12">
        <v>7</v>
      </c>
      <c r="E31" s="12">
        <v>2</v>
      </c>
      <c r="F31" s="12">
        <v>4</v>
      </c>
      <c r="G31" s="12">
        <v>0</v>
      </c>
      <c r="H31" s="12">
        <v>0</v>
      </c>
      <c r="I31" s="58"/>
      <c r="J31" s="58"/>
      <c r="K31" s="16"/>
    </row>
    <row r="32" spans="1:11" x14ac:dyDescent="0.25">
      <c r="A32" s="1">
        <v>29</v>
      </c>
      <c r="B32" s="2" t="s">
        <v>39</v>
      </c>
      <c r="C32" s="2" t="s">
        <v>40</v>
      </c>
      <c r="D32" s="12">
        <v>5</v>
      </c>
      <c r="E32" s="12">
        <v>1</v>
      </c>
      <c r="F32" s="12">
        <v>0</v>
      </c>
      <c r="G32" s="12">
        <v>0</v>
      </c>
      <c r="H32" s="12">
        <v>0</v>
      </c>
      <c r="I32" s="58"/>
      <c r="J32" s="58"/>
      <c r="K32" s="16"/>
    </row>
    <row r="33" spans="1:11" x14ac:dyDescent="0.25">
      <c r="A33" s="1">
        <v>30</v>
      </c>
      <c r="B33" s="2" t="s">
        <v>22</v>
      </c>
      <c r="C33" s="2" t="s">
        <v>41</v>
      </c>
      <c r="D33" s="12">
        <v>3</v>
      </c>
      <c r="E33" s="12">
        <v>1</v>
      </c>
      <c r="F33" s="12">
        <v>2</v>
      </c>
      <c r="G33" s="12">
        <v>0</v>
      </c>
      <c r="H33" s="12">
        <v>0</v>
      </c>
      <c r="I33" s="58"/>
      <c r="J33" s="58"/>
      <c r="K33" s="16"/>
    </row>
    <row r="34" spans="1:11" x14ac:dyDescent="0.25">
      <c r="A34" s="1">
        <v>31</v>
      </c>
      <c r="B34" s="2" t="s">
        <v>27</v>
      </c>
      <c r="C34" s="2" t="s">
        <v>42</v>
      </c>
      <c r="D34" s="12">
        <v>3</v>
      </c>
      <c r="E34" s="12">
        <v>1</v>
      </c>
      <c r="F34" s="12">
        <v>0</v>
      </c>
      <c r="G34" s="12">
        <v>0</v>
      </c>
      <c r="H34" s="12">
        <v>0</v>
      </c>
      <c r="I34" s="58"/>
      <c r="J34" s="58"/>
      <c r="K34" s="16"/>
    </row>
    <row r="35" spans="1:11" ht="30" x14ac:dyDescent="0.25">
      <c r="A35" s="1">
        <v>32</v>
      </c>
      <c r="B35" s="2" t="s">
        <v>27</v>
      </c>
      <c r="C35" s="8" t="s">
        <v>168</v>
      </c>
      <c r="D35" s="12">
        <v>4</v>
      </c>
      <c r="E35" s="12">
        <v>1</v>
      </c>
      <c r="F35" s="12">
        <v>3</v>
      </c>
      <c r="G35" s="12">
        <v>0</v>
      </c>
      <c r="H35" s="12">
        <v>0</v>
      </c>
      <c r="I35" s="58"/>
      <c r="J35" s="58"/>
      <c r="K35" s="16" t="s">
        <v>161</v>
      </c>
    </row>
    <row r="36" spans="1:11" x14ac:dyDescent="0.25">
      <c r="A36" s="1">
        <v>33</v>
      </c>
      <c r="B36" s="2" t="s">
        <v>12</v>
      </c>
      <c r="C36" s="2" t="s">
        <v>43</v>
      </c>
      <c r="D36" s="12">
        <v>3</v>
      </c>
      <c r="E36" s="12">
        <v>1</v>
      </c>
      <c r="F36" s="12">
        <v>3</v>
      </c>
      <c r="G36" s="12">
        <v>0</v>
      </c>
      <c r="H36" s="12">
        <v>0</v>
      </c>
      <c r="I36" s="58"/>
      <c r="J36" s="58"/>
      <c r="K36" s="16"/>
    </row>
    <row r="37" spans="1:11" x14ac:dyDescent="0.25">
      <c r="A37" s="1">
        <v>34</v>
      </c>
      <c r="B37" s="2" t="s">
        <v>3</v>
      </c>
      <c r="C37" s="2" t="s">
        <v>44</v>
      </c>
      <c r="D37" s="12">
        <v>4</v>
      </c>
      <c r="E37" s="12">
        <v>2</v>
      </c>
      <c r="F37" s="12">
        <v>1</v>
      </c>
      <c r="G37" s="12">
        <v>1</v>
      </c>
      <c r="H37" s="12">
        <v>0</v>
      </c>
      <c r="I37" s="58"/>
      <c r="J37" s="58"/>
      <c r="K37" s="16"/>
    </row>
    <row r="38" spans="1:11" x14ac:dyDescent="0.25">
      <c r="A38" s="1">
        <v>35</v>
      </c>
      <c r="B38" s="2" t="s">
        <v>37</v>
      </c>
      <c r="C38" s="2" t="s">
        <v>37</v>
      </c>
      <c r="D38" s="12">
        <v>5</v>
      </c>
      <c r="E38" s="12">
        <v>1</v>
      </c>
      <c r="F38" s="12">
        <v>4</v>
      </c>
      <c r="G38" s="12">
        <v>0</v>
      </c>
      <c r="H38" s="12">
        <v>0</v>
      </c>
      <c r="I38" s="58"/>
      <c r="J38" s="58"/>
      <c r="K38" s="16"/>
    </row>
    <row r="39" spans="1:11" x14ac:dyDescent="0.25">
      <c r="A39" s="1">
        <v>36</v>
      </c>
      <c r="B39" s="2" t="s">
        <v>6</v>
      </c>
      <c r="C39" s="2" t="s">
        <v>45</v>
      </c>
      <c r="D39" s="12">
        <v>4</v>
      </c>
      <c r="E39" s="12">
        <v>1</v>
      </c>
      <c r="F39" s="12">
        <v>0</v>
      </c>
      <c r="G39" s="12">
        <v>0</v>
      </c>
      <c r="H39" s="12">
        <v>0</v>
      </c>
      <c r="I39" s="58"/>
      <c r="J39" s="58"/>
      <c r="K39" s="16" t="s">
        <v>156</v>
      </c>
    </row>
    <row r="40" spans="1:11" x14ac:dyDescent="0.25">
      <c r="A40" s="1">
        <v>37</v>
      </c>
      <c r="B40" s="2" t="s">
        <v>8</v>
      </c>
      <c r="C40" s="2" t="s">
        <v>46</v>
      </c>
      <c r="D40" s="12">
        <v>3</v>
      </c>
      <c r="E40" s="12">
        <v>1</v>
      </c>
      <c r="F40" s="12">
        <v>0</v>
      </c>
      <c r="G40" s="12">
        <v>2</v>
      </c>
      <c r="H40" s="12">
        <v>0</v>
      </c>
      <c r="I40" s="58"/>
      <c r="J40" s="58"/>
      <c r="K40" s="16"/>
    </row>
    <row r="41" spans="1:11" x14ac:dyDescent="0.25">
      <c r="A41" s="1">
        <v>38</v>
      </c>
      <c r="B41" s="2" t="s">
        <v>47</v>
      </c>
      <c r="C41" s="2" t="s">
        <v>48</v>
      </c>
      <c r="D41" s="2">
        <v>3</v>
      </c>
      <c r="E41" s="2">
        <v>1</v>
      </c>
      <c r="F41" s="12">
        <v>0</v>
      </c>
      <c r="G41" s="12">
        <v>1</v>
      </c>
      <c r="H41" s="12">
        <v>1</v>
      </c>
      <c r="I41" s="58"/>
      <c r="J41" s="58"/>
      <c r="K41" s="16"/>
    </row>
    <row r="42" spans="1:11" x14ac:dyDescent="0.25">
      <c r="A42" s="1">
        <v>39</v>
      </c>
      <c r="B42" s="2" t="s">
        <v>3</v>
      </c>
      <c r="C42" s="2" t="s">
        <v>49</v>
      </c>
      <c r="D42" s="2">
        <v>2</v>
      </c>
      <c r="E42" s="2">
        <v>1</v>
      </c>
      <c r="F42" s="12">
        <v>0</v>
      </c>
      <c r="G42" s="12">
        <v>2</v>
      </c>
      <c r="H42" s="12">
        <v>0</v>
      </c>
      <c r="I42" s="58"/>
      <c r="J42" s="58"/>
      <c r="K42" s="16"/>
    </row>
    <row r="43" spans="1:11" x14ac:dyDescent="0.25">
      <c r="A43" s="1">
        <v>40</v>
      </c>
      <c r="B43" s="2" t="s">
        <v>3</v>
      </c>
      <c r="C43" s="2" t="s">
        <v>50</v>
      </c>
      <c r="D43" s="12">
        <v>3</v>
      </c>
      <c r="E43" s="12">
        <v>1</v>
      </c>
      <c r="F43" s="12">
        <v>0</v>
      </c>
      <c r="G43" s="12">
        <v>0</v>
      </c>
      <c r="H43" s="12">
        <v>0</v>
      </c>
      <c r="I43" s="58"/>
      <c r="J43" s="58"/>
      <c r="K43" s="16"/>
    </row>
    <row r="44" spans="1:11" x14ac:dyDescent="0.25">
      <c r="A44" s="1">
        <v>41</v>
      </c>
      <c r="B44" s="2" t="s">
        <v>3</v>
      </c>
      <c r="C44" s="2" t="s">
        <v>51</v>
      </c>
      <c r="D44" s="12">
        <v>4</v>
      </c>
      <c r="E44" s="12">
        <v>1</v>
      </c>
      <c r="F44" s="12">
        <v>0</v>
      </c>
      <c r="G44" s="12">
        <v>2</v>
      </c>
      <c r="H44" s="12">
        <v>0</v>
      </c>
      <c r="I44" s="58"/>
      <c r="J44" s="58"/>
      <c r="K44" s="16"/>
    </row>
    <row r="45" spans="1:11" x14ac:dyDescent="0.25">
      <c r="A45" s="1">
        <v>42</v>
      </c>
      <c r="B45" s="2" t="s">
        <v>12</v>
      </c>
      <c r="C45" s="2" t="s">
        <v>52</v>
      </c>
      <c r="D45" s="12">
        <v>4</v>
      </c>
      <c r="E45" s="12">
        <v>1</v>
      </c>
      <c r="F45" s="2">
        <v>0</v>
      </c>
      <c r="G45" s="2">
        <v>0</v>
      </c>
      <c r="H45" s="2">
        <v>0</v>
      </c>
      <c r="I45" s="60"/>
      <c r="J45" s="60"/>
      <c r="K45" s="16" t="s">
        <v>179</v>
      </c>
    </row>
    <row r="46" spans="1:11" x14ac:dyDescent="0.25">
      <c r="A46" s="1">
        <v>43</v>
      </c>
      <c r="B46" s="2" t="s">
        <v>53</v>
      </c>
      <c r="C46" s="6" t="s">
        <v>180</v>
      </c>
      <c r="D46" s="2">
        <v>5</v>
      </c>
      <c r="E46" s="2">
        <v>1</v>
      </c>
      <c r="F46" s="2">
        <v>3</v>
      </c>
      <c r="G46" s="2">
        <v>0</v>
      </c>
      <c r="H46" s="2">
        <v>0</v>
      </c>
      <c r="I46" s="60"/>
      <c r="J46" s="60"/>
      <c r="K46" s="16"/>
    </row>
    <row r="47" spans="1:11" x14ac:dyDescent="0.25">
      <c r="A47" s="1">
        <v>44</v>
      </c>
      <c r="B47" s="2" t="s">
        <v>54</v>
      </c>
      <c r="C47" s="2" t="s">
        <v>55</v>
      </c>
      <c r="D47" s="2">
        <v>3</v>
      </c>
      <c r="E47" s="2">
        <v>1</v>
      </c>
      <c r="F47" s="2">
        <v>0</v>
      </c>
      <c r="G47" s="2">
        <v>0</v>
      </c>
      <c r="H47" s="2">
        <v>0</v>
      </c>
      <c r="I47" s="60"/>
      <c r="J47" s="60"/>
      <c r="K47" s="16"/>
    </row>
    <row r="48" spans="1:11" x14ac:dyDescent="0.25">
      <c r="A48" s="1">
        <v>45</v>
      </c>
      <c r="B48" s="2" t="s">
        <v>3</v>
      </c>
      <c r="C48" s="2" t="s">
        <v>56</v>
      </c>
      <c r="D48" s="12">
        <v>4</v>
      </c>
      <c r="E48" s="12">
        <v>1</v>
      </c>
      <c r="F48" s="12">
        <v>0</v>
      </c>
      <c r="G48" s="12">
        <v>0</v>
      </c>
      <c r="H48" s="12">
        <v>0</v>
      </c>
      <c r="I48" s="58"/>
      <c r="J48" s="58"/>
      <c r="K48" s="16" t="s">
        <v>165</v>
      </c>
    </row>
    <row r="49" spans="1:11" x14ac:dyDescent="0.25">
      <c r="A49" s="1">
        <v>46</v>
      </c>
      <c r="B49" s="2" t="s">
        <v>8</v>
      </c>
      <c r="C49" s="2" t="s">
        <v>57</v>
      </c>
      <c r="D49" s="12">
        <v>3</v>
      </c>
      <c r="E49" s="12">
        <v>1</v>
      </c>
      <c r="F49" s="12">
        <v>0</v>
      </c>
      <c r="G49" s="12">
        <v>1</v>
      </c>
      <c r="H49" s="12">
        <v>1</v>
      </c>
      <c r="I49" s="58"/>
      <c r="J49" s="58"/>
      <c r="K49" s="16"/>
    </row>
    <row r="50" spans="1:11" x14ac:dyDescent="0.25">
      <c r="A50" s="1">
        <v>47</v>
      </c>
      <c r="B50" s="2" t="s">
        <v>12</v>
      </c>
      <c r="C50" s="2" t="s">
        <v>58</v>
      </c>
      <c r="D50" s="12">
        <v>6</v>
      </c>
      <c r="E50" s="12">
        <v>2</v>
      </c>
      <c r="F50" s="12">
        <v>1</v>
      </c>
      <c r="G50" s="12">
        <v>1</v>
      </c>
      <c r="H50" s="12">
        <v>1</v>
      </c>
      <c r="I50" s="58"/>
      <c r="J50" s="58"/>
      <c r="K50" s="16"/>
    </row>
    <row r="51" spans="1:11" x14ac:dyDescent="0.25">
      <c r="A51" s="1">
        <v>48</v>
      </c>
      <c r="B51" s="2" t="s">
        <v>12</v>
      </c>
      <c r="C51" s="2" t="s">
        <v>59</v>
      </c>
      <c r="D51" s="12">
        <v>5</v>
      </c>
      <c r="E51" s="12">
        <v>1</v>
      </c>
      <c r="F51" s="12">
        <v>1</v>
      </c>
      <c r="G51" s="12">
        <v>1</v>
      </c>
      <c r="H51" s="12">
        <v>1</v>
      </c>
      <c r="I51" s="58"/>
      <c r="J51" s="58"/>
      <c r="K51" s="16"/>
    </row>
    <row r="52" spans="1:11" x14ac:dyDescent="0.25">
      <c r="A52" s="1">
        <v>49</v>
      </c>
      <c r="B52" s="2" t="s">
        <v>47</v>
      </c>
      <c r="C52" s="2" t="s">
        <v>60</v>
      </c>
      <c r="D52" s="12">
        <v>4</v>
      </c>
      <c r="E52" s="12">
        <v>1</v>
      </c>
      <c r="F52" s="12">
        <v>0</v>
      </c>
      <c r="G52" s="12">
        <v>0</v>
      </c>
      <c r="H52" s="12">
        <v>1</v>
      </c>
      <c r="I52" s="58"/>
      <c r="J52" s="58"/>
      <c r="K52" s="16"/>
    </row>
    <row r="53" spans="1:11" x14ac:dyDescent="0.25">
      <c r="A53" s="1">
        <v>50</v>
      </c>
      <c r="B53" s="2" t="s">
        <v>61</v>
      </c>
      <c r="C53" s="2" t="s">
        <v>62</v>
      </c>
      <c r="D53" s="2">
        <v>5</v>
      </c>
      <c r="E53" s="2">
        <v>1</v>
      </c>
      <c r="F53" s="2">
        <v>0</v>
      </c>
      <c r="G53" s="2">
        <v>1</v>
      </c>
      <c r="H53" s="2">
        <v>1</v>
      </c>
      <c r="I53" s="60"/>
      <c r="J53" s="60"/>
      <c r="K53" s="16"/>
    </row>
    <row r="54" spans="1:11" x14ac:dyDescent="0.25">
      <c r="A54" s="1">
        <v>51</v>
      </c>
      <c r="B54" s="2" t="s">
        <v>47</v>
      </c>
      <c r="C54" s="2" t="s">
        <v>63</v>
      </c>
      <c r="D54" s="12">
        <v>4</v>
      </c>
      <c r="E54" s="12">
        <v>1</v>
      </c>
      <c r="F54" s="12">
        <v>0</v>
      </c>
      <c r="G54" s="12">
        <v>4</v>
      </c>
      <c r="H54" s="12">
        <v>1</v>
      </c>
      <c r="I54" s="58"/>
      <c r="J54" s="58"/>
      <c r="K54" s="16"/>
    </row>
    <row r="55" spans="1:11" x14ac:dyDescent="0.25">
      <c r="A55" s="1">
        <v>52</v>
      </c>
      <c r="B55" s="2" t="s">
        <v>47</v>
      </c>
      <c r="C55" s="2" t="s">
        <v>64</v>
      </c>
      <c r="D55" s="12">
        <v>3</v>
      </c>
      <c r="E55" s="12">
        <v>1</v>
      </c>
      <c r="F55" s="12">
        <v>0</v>
      </c>
      <c r="G55" s="12">
        <v>1</v>
      </c>
      <c r="H55" s="12">
        <v>1</v>
      </c>
      <c r="I55" s="58"/>
      <c r="J55" s="58"/>
      <c r="K55" s="16"/>
    </row>
    <row r="56" spans="1:11" x14ac:dyDescent="0.25">
      <c r="A56" s="1">
        <v>53</v>
      </c>
      <c r="B56" s="2" t="s">
        <v>47</v>
      </c>
      <c r="C56" s="2" t="s">
        <v>65</v>
      </c>
      <c r="D56" s="12">
        <v>3</v>
      </c>
      <c r="E56" s="12">
        <v>1</v>
      </c>
      <c r="F56" s="12">
        <v>0</v>
      </c>
      <c r="G56" s="12">
        <v>2</v>
      </c>
      <c r="H56" s="12">
        <v>1</v>
      </c>
      <c r="I56" s="58"/>
      <c r="J56" s="58"/>
      <c r="K56" s="16"/>
    </row>
    <row r="57" spans="1:11" x14ac:dyDescent="0.25">
      <c r="A57" s="1">
        <v>54</v>
      </c>
      <c r="B57" s="2" t="s">
        <v>37</v>
      </c>
      <c r="C57" s="2" t="s">
        <v>66</v>
      </c>
      <c r="D57" s="12">
        <v>6</v>
      </c>
      <c r="E57" s="12">
        <v>1</v>
      </c>
      <c r="F57" s="12">
        <v>0</v>
      </c>
      <c r="G57" s="12">
        <v>0</v>
      </c>
      <c r="H57" s="12">
        <v>0</v>
      </c>
      <c r="I57" s="58"/>
      <c r="J57" s="58"/>
      <c r="K57" s="16"/>
    </row>
    <row r="58" spans="1:11" x14ac:dyDescent="0.25">
      <c r="A58" s="1">
        <v>55</v>
      </c>
      <c r="B58" s="2" t="s">
        <v>39</v>
      </c>
      <c r="C58" s="2" t="s">
        <v>67</v>
      </c>
      <c r="D58" s="2">
        <v>4</v>
      </c>
      <c r="E58" s="2">
        <v>1</v>
      </c>
      <c r="F58" s="2">
        <v>0</v>
      </c>
      <c r="G58" s="2">
        <v>0</v>
      </c>
      <c r="H58" s="2">
        <v>0</v>
      </c>
      <c r="I58" s="60"/>
      <c r="J58" s="60"/>
      <c r="K58" s="16"/>
    </row>
    <row r="59" spans="1:11" x14ac:dyDescent="0.25">
      <c r="A59" s="1">
        <v>56</v>
      </c>
      <c r="B59" s="2" t="s">
        <v>68</v>
      </c>
      <c r="C59" s="2" t="s">
        <v>69</v>
      </c>
      <c r="D59" s="2">
        <v>5</v>
      </c>
      <c r="E59" s="2">
        <v>1</v>
      </c>
      <c r="F59" s="2">
        <v>0</v>
      </c>
      <c r="G59" s="2">
        <v>0</v>
      </c>
      <c r="H59" s="2">
        <v>0</v>
      </c>
      <c r="I59" s="60"/>
      <c r="J59" s="60"/>
      <c r="K59" s="16" t="s">
        <v>166</v>
      </c>
    </row>
    <row r="60" spans="1:11" x14ac:dyDescent="0.25">
      <c r="A60" s="1">
        <v>57</v>
      </c>
      <c r="B60" s="2" t="s">
        <v>70</v>
      </c>
      <c r="C60" s="2" t="s">
        <v>71</v>
      </c>
      <c r="D60" s="2">
        <v>6</v>
      </c>
      <c r="E60" s="2">
        <v>1</v>
      </c>
      <c r="F60" s="2">
        <v>0</v>
      </c>
      <c r="G60" s="2">
        <v>0</v>
      </c>
      <c r="H60" s="2">
        <v>0</v>
      </c>
      <c r="I60" s="60"/>
      <c r="J60" s="60"/>
      <c r="K60" s="16"/>
    </row>
    <row r="61" spans="1:11" x14ac:dyDescent="0.25">
      <c r="A61" s="1">
        <v>58</v>
      </c>
      <c r="B61" s="2" t="s">
        <v>47</v>
      </c>
      <c r="C61" s="2" t="s">
        <v>72</v>
      </c>
      <c r="D61" s="12">
        <v>4</v>
      </c>
      <c r="E61" s="12">
        <v>1</v>
      </c>
      <c r="F61" s="12">
        <v>0</v>
      </c>
      <c r="G61" s="12">
        <v>2</v>
      </c>
      <c r="H61" s="12">
        <v>0</v>
      </c>
      <c r="I61" s="58"/>
      <c r="J61" s="58"/>
      <c r="K61" s="16"/>
    </row>
    <row r="62" spans="1:11" x14ac:dyDescent="0.25">
      <c r="A62" s="1">
        <v>59</v>
      </c>
      <c r="B62" s="2" t="s">
        <v>47</v>
      </c>
      <c r="C62" s="2" t="s">
        <v>73</v>
      </c>
      <c r="D62" s="12">
        <v>3</v>
      </c>
      <c r="E62" s="12">
        <v>1</v>
      </c>
      <c r="F62" s="12">
        <v>1</v>
      </c>
      <c r="G62" s="12">
        <v>2</v>
      </c>
      <c r="H62" s="12">
        <v>0</v>
      </c>
      <c r="I62" s="58"/>
      <c r="J62" s="58"/>
      <c r="K62" s="16"/>
    </row>
    <row r="63" spans="1:11" x14ac:dyDescent="0.25">
      <c r="A63" s="1">
        <v>60</v>
      </c>
      <c r="B63" s="2" t="s">
        <v>70</v>
      </c>
      <c r="C63" s="2" t="s">
        <v>74</v>
      </c>
      <c r="D63" s="12">
        <v>4</v>
      </c>
      <c r="E63" s="12">
        <v>1</v>
      </c>
      <c r="F63" s="12">
        <v>0</v>
      </c>
      <c r="G63" s="12">
        <v>0</v>
      </c>
      <c r="H63" s="12">
        <v>0</v>
      </c>
      <c r="I63" s="58"/>
      <c r="J63" s="58"/>
      <c r="K63" s="16" t="s">
        <v>162</v>
      </c>
    </row>
    <row r="64" spans="1:11" x14ac:dyDescent="0.25">
      <c r="A64" s="1">
        <v>61</v>
      </c>
      <c r="B64" s="2" t="s">
        <v>47</v>
      </c>
      <c r="C64" s="2" t="s">
        <v>75</v>
      </c>
      <c r="D64" s="12">
        <v>2</v>
      </c>
      <c r="E64" s="12">
        <v>1</v>
      </c>
      <c r="F64" s="12">
        <v>0</v>
      </c>
      <c r="G64" s="12">
        <v>0</v>
      </c>
      <c r="H64" s="12">
        <v>1</v>
      </c>
      <c r="I64" s="58"/>
      <c r="J64" s="58"/>
      <c r="K64" s="16"/>
    </row>
    <row r="65" spans="1:11" x14ac:dyDescent="0.25">
      <c r="A65" s="1">
        <v>62</v>
      </c>
      <c r="B65" s="2" t="s">
        <v>76</v>
      </c>
      <c r="C65" s="2" t="s">
        <v>77</v>
      </c>
      <c r="D65" s="12">
        <v>4</v>
      </c>
      <c r="E65" s="12">
        <v>1</v>
      </c>
      <c r="F65" s="12">
        <v>0</v>
      </c>
      <c r="G65" s="12">
        <v>0</v>
      </c>
      <c r="H65" s="12">
        <v>0</v>
      </c>
      <c r="I65" s="58"/>
      <c r="J65" s="58"/>
      <c r="K65" s="16"/>
    </row>
    <row r="66" spans="1:11" x14ac:dyDescent="0.25">
      <c r="A66" s="1">
        <v>63</v>
      </c>
      <c r="B66" s="2" t="s">
        <v>76</v>
      </c>
      <c r="C66" s="2" t="s">
        <v>78</v>
      </c>
      <c r="D66" s="12">
        <v>4</v>
      </c>
      <c r="E66" s="12">
        <v>1</v>
      </c>
      <c r="F66" s="12">
        <v>0</v>
      </c>
      <c r="G66" s="12">
        <v>0</v>
      </c>
      <c r="H66" s="12">
        <v>0</v>
      </c>
      <c r="I66" s="58"/>
      <c r="J66" s="58"/>
      <c r="K66" s="16"/>
    </row>
    <row r="67" spans="1:11" x14ac:dyDescent="0.25">
      <c r="A67" s="1">
        <v>64</v>
      </c>
      <c r="B67" s="2" t="s">
        <v>76</v>
      </c>
      <c r="C67" s="7" t="s">
        <v>155</v>
      </c>
      <c r="D67" s="12">
        <v>3</v>
      </c>
      <c r="E67" s="12">
        <v>2</v>
      </c>
      <c r="F67" s="12">
        <v>0</v>
      </c>
      <c r="G67" s="12">
        <v>0</v>
      </c>
      <c r="H67" s="12">
        <v>0</v>
      </c>
      <c r="I67" s="58"/>
      <c r="J67" s="58"/>
      <c r="K67" s="16"/>
    </row>
    <row r="68" spans="1:11" x14ac:dyDescent="0.25">
      <c r="A68" s="1">
        <v>65</v>
      </c>
      <c r="B68" s="2" t="s">
        <v>8</v>
      </c>
      <c r="C68" s="2" t="s">
        <v>79</v>
      </c>
      <c r="D68" s="12">
        <v>5</v>
      </c>
      <c r="E68" s="12">
        <v>2</v>
      </c>
      <c r="F68" s="12">
        <v>0</v>
      </c>
      <c r="G68" s="12">
        <v>0</v>
      </c>
      <c r="H68" s="12">
        <v>1</v>
      </c>
      <c r="I68" s="58"/>
      <c r="J68" s="58"/>
      <c r="K68" s="16"/>
    </row>
    <row r="69" spans="1:11" x14ac:dyDescent="0.25">
      <c r="A69" s="1">
        <v>66</v>
      </c>
      <c r="B69" s="2" t="s">
        <v>70</v>
      </c>
      <c r="C69" s="2" t="s">
        <v>80</v>
      </c>
      <c r="D69" s="12">
        <v>3</v>
      </c>
      <c r="E69" s="12">
        <v>1</v>
      </c>
      <c r="F69" s="12">
        <v>0</v>
      </c>
      <c r="G69" s="12">
        <v>1</v>
      </c>
      <c r="H69" s="12">
        <v>1</v>
      </c>
      <c r="I69" s="58"/>
      <c r="J69" s="58"/>
      <c r="K69" s="16"/>
    </row>
    <row r="70" spans="1:11" x14ac:dyDescent="0.25">
      <c r="A70" s="1">
        <v>67</v>
      </c>
      <c r="B70" s="2" t="s">
        <v>81</v>
      </c>
      <c r="C70" s="2" t="s">
        <v>82</v>
      </c>
      <c r="D70" s="12">
        <v>4</v>
      </c>
      <c r="E70" s="12">
        <v>1</v>
      </c>
      <c r="F70" s="12">
        <v>0</v>
      </c>
      <c r="G70" s="12">
        <v>2</v>
      </c>
      <c r="H70" s="12">
        <v>0</v>
      </c>
      <c r="I70" s="58"/>
      <c r="J70" s="58"/>
      <c r="K70" s="16"/>
    </row>
    <row r="71" spans="1:11" x14ac:dyDescent="0.25">
      <c r="A71" s="1">
        <v>68</v>
      </c>
      <c r="B71" s="2" t="s">
        <v>12</v>
      </c>
      <c r="C71" s="2" t="s">
        <v>83</v>
      </c>
      <c r="D71" s="12">
        <v>4</v>
      </c>
      <c r="E71" s="12">
        <v>1</v>
      </c>
      <c r="F71" s="12">
        <v>0</v>
      </c>
      <c r="G71" s="12">
        <v>0</v>
      </c>
      <c r="H71" s="12">
        <v>0</v>
      </c>
      <c r="I71" s="58"/>
      <c r="J71" s="58"/>
      <c r="K71" s="16"/>
    </row>
    <row r="72" spans="1:11" x14ac:dyDescent="0.25">
      <c r="A72" s="1">
        <v>69</v>
      </c>
      <c r="B72" s="2" t="s">
        <v>70</v>
      </c>
      <c r="C72" s="2" t="s">
        <v>84</v>
      </c>
      <c r="D72" s="12">
        <v>4</v>
      </c>
      <c r="E72" s="12">
        <v>1</v>
      </c>
      <c r="F72" s="12">
        <v>0</v>
      </c>
      <c r="G72" s="12">
        <v>2</v>
      </c>
      <c r="H72" s="12">
        <v>0</v>
      </c>
      <c r="I72" s="58"/>
      <c r="J72" s="58"/>
      <c r="K72" s="16"/>
    </row>
    <row r="73" spans="1:11" x14ac:dyDescent="0.25">
      <c r="A73" s="1">
        <v>70</v>
      </c>
      <c r="B73" s="2" t="s">
        <v>8</v>
      </c>
      <c r="C73" s="2" t="s">
        <v>85</v>
      </c>
      <c r="D73" s="12">
        <v>3</v>
      </c>
      <c r="E73" s="12">
        <v>1</v>
      </c>
      <c r="F73" s="12">
        <v>0</v>
      </c>
      <c r="G73" s="12">
        <v>3</v>
      </c>
      <c r="H73" s="12">
        <v>0</v>
      </c>
      <c r="I73" s="58"/>
      <c r="J73" s="58"/>
      <c r="K73" s="16"/>
    </row>
    <row r="74" spans="1:11" x14ac:dyDescent="0.25">
      <c r="A74" s="1">
        <v>71</v>
      </c>
      <c r="B74" s="2" t="s">
        <v>47</v>
      </c>
      <c r="C74" s="2" t="s">
        <v>86</v>
      </c>
      <c r="D74" s="12">
        <v>3</v>
      </c>
      <c r="E74" s="12">
        <v>1</v>
      </c>
      <c r="F74" s="12">
        <v>0</v>
      </c>
      <c r="G74" s="12">
        <v>2</v>
      </c>
      <c r="H74" s="12">
        <v>1</v>
      </c>
      <c r="I74" s="58"/>
      <c r="J74" s="58"/>
      <c r="K74" s="16"/>
    </row>
    <row r="75" spans="1:11" x14ac:dyDescent="0.25">
      <c r="A75" s="1">
        <v>72</v>
      </c>
      <c r="B75" s="2" t="s">
        <v>47</v>
      </c>
      <c r="C75" s="2" t="s">
        <v>87</v>
      </c>
      <c r="D75" s="12">
        <v>6</v>
      </c>
      <c r="E75" s="12">
        <v>2</v>
      </c>
      <c r="F75" s="12">
        <v>0</v>
      </c>
      <c r="G75" s="12">
        <v>2</v>
      </c>
      <c r="H75" s="12">
        <v>0</v>
      </c>
      <c r="I75" s="58"/>
      <c r="J75" s="58"/>
      <c r="K75" s="16"/>
    </row>
    <row r="76" spans="1:11" x14ac:dyDescent="0.25">
      <c r="A76" s="1">
        <v>73</v>
      </c>
      <c r="B76" s="2" t="s">
        <v>47</v>
      </c>
      <c r="C76" s="2" t="s">
        <v>88</v>
      </c>
      <c r="D76" s="12">
        <v>3</v>
      </c>
      <c r="E76" s="12">
        <v>1</v>
      </c>
      <c r="F76" s="12">
        <v>0</v>
      </c>
      <c r="G76" s="12">
        <v>2</v>
      </c>
      <c r="H76" s="12">
        <v>0</v>
      </c>
      <c r="I76" s="58"/>
      <c r="J76" s="58"/>
      <c r="K76" s="16"/>
    </row>
    <row r="77" spans="1:11" x14ac:dyDescent="0.25">
      <c r="A77" s="1">
        <v>74</v>
      </c>
      <c r="B77" s="2" t="s">
        <v>47</v>
      </c>
      <c r="C77" s="2" t="s">
        <v>89</v>
      </c>
      <c r="D77" s="12">
        <v>4</v>
      </c>
      <c r="E77" s="12">
        <v>1</v>
      </c>
      <c r="F77" s="12">
        <v>0</v>
      </c>
      <c r="G77" s="12">
        <v>2</v>
      </c>
      <c r="H77" s="12">
        <v>0</v>
      </c>
      <c r="I77" s="58"/>
      <c r="J77" s="58"/>
      <c r="K77" s="16"/>
    </row>
    <row r="78" spans="1:11" x14ac:dyDescent="0.25">
      <c r="A78" s="1">
        <v>75</v>
      </c>
      <c r="B78" s="12" t="s">
        <v>53</v>
      </c>
      <c r="C78" s="2" t="s">
        <v>90</v>
      </c>
      <c r="D78" s="2">
        <v>4</v>
      </c>
      <c r="E78" s="2">
        <v>1</v>
      </c>
      <c r="F78" s="2">
        <v>3</v>
      </c>
      <c r="G78" s="2">
        <v>0</v>
      </c>
      <c r="H78" s="2">
        <v>0</v>
      </c>
      <c r="I78" s="60"/>
      <c r="J78" s="60"/>
      <c r="K78" s="16"/>
    </row>
    <row r="79" spans="1:11" x14ac:dyDescent="0.25">
      <c r="A79" s="1">
        <v>76</v>
      </c>
      <c r="B79" s="2" t="s">
        <v>47</v>
      </c>
      <c r="C79" s="2" t="s">
        <v>91</v>
      </c>
      <c r="D79" s="12">
        <v>4</v>
      </c>
      <c r="E79" s="12">
        <v>1</v>
      </c>
      <c r="F79" s="12">
        <v>0</v>
      </c>
      <c r="G79" s="12">
        <v>0</v>
      </c>
      <c r="H79" s="12">
        <v>0</v>
      </c>
      <c r="I79" s="58"/>
      <c r="J79" s="58"/>
      <c r="K79" s="16"/>
    </row>
    <row r="80" spans="1:11" x14ac:dyDescent="0.25">
      <c r="A80" s="1">
        <v>77</v>
      </c>
      <c r="B80" s="2" t="s">
        <v>47</v>
      </c>
      <c r="C80" s="2" t="s">
        <v>92</v>
      </c>
      <c r="D80" s="12">
        <v>7</v>
      </c>
      <c r="E80" s="12">
        <v>2</v>
      </c>
      <c r="F80" s="12">
        <v>0</v>
      </c>
      <c r="G80" s="12">
        <v>2</v>
      </c>
      <c r="H80" s="12">
        <v>1</v>
      </c>
      <c r="I80" s="58"/>
      <c r="J80" s="58"/>
      <c r="K80" s="16"/>
    </row>
    <row r="81" spans="1:11" x14ac:dyDescent="0.25">
      <c r="A81" s="1">
        <v>78</v>
      </c>
      <c r="B81" s="2" t="s">
        <v>47</v>
      </c>
      <c r="C81" s="2" t="s">
        <v>93</v>
      </c>
      <c r="D81" s="12">
        <v>3</v>
      </c>
      <c r="E81" s="12">
        <v>1</v>
      </c>
      <c r="F81" s="12">
        <v>0</v>
      </c>
      <c r="G81" s="12">
        <v>2</v>
      </c>
      <c r="H81" s="12">
        <v>1</v>
      </c>
      <c r="I81" s="58"/>
      <c r="J81" s="58"/>
      <c r="K81" s="16"/>
    </row>
    <row r="82" spans="1:11" x14ac:dyDescent="0.25">
      <c r="A82" s="1">
        <v>79</v>
      </c>
      <c r="B82" s="2" t="s">
        <v>47</v>
      </c>
      <c r="C82" s="2" t="s">
        <v>94</v>
      </c>
      <c r="D82" s="12">
        <v>4</v>
      </c>
      <c r="E82" s="12">
        <v>1</v>
      </c>
      <c r="F82" s="12">
        <v>0</v>
      </c>
      <c r="G82" s="12">
        <v>2</v>
      </c>
      <c r="H82" s="12">
        <v>0</v>
      </c>
      <c r="I82" s="58"/>
      <c r="J82" s="58"/>
      <c r="K82" s="16"/>
    </row>
    <row r="83" spans="1:11" x14ac:dyDescent="0.25">
      <c r="A83" s="1">
        <v>80</v>
      </c>
      <c r="B83" s="2" t="s">
        <v>47</v>
      </c>
      <c r="C83" s="2" t="s">
        <v>95</v>
      </c>
      <c r="D83" s="12">
        <v>4</v>
      </c>
      <c r="E83" s="12">
        <v>1</v>
      </c>
      <c r="F83" s="12">
        <v>0</v>
      </c>
      <c r="G83" s="12">
        <v>1</v>
      </c>
      <c r="H83" s="12">
        <v>1</v>
      </c>
      <c r="I83" s="58"/>
      <c r="J83" s="58"/>
      <c r="K83" s="16"/>
    </row>
    <row r="84" spans="1:11" x14ac:dyDescent="0.25">
      <c r="A84" s="1">
        <v>81</v>
      </c>
      <c r="B84" s="2" t="s">
        <v>8</v>
      </c>
      <c r="C84" s="2" t="s">
        <v>96</v>
      </c>
      <c r="D84" s="12">
        <v>4</v>
      </c>
      <c r="E84" s="12">
        <v>1</v>
      </c>
      <c r="F84" s="12">
        <v>0</v>
      </c>
      <c r="G84" s="12">
        <v>1</v>
      </c>
      <c r="H84" s="12">
        <v>0</v>
      </c>
      <c r="I84" s="58"/>
      <c r="J84" s="58"/>
      <c r="K84" s="16"/>
    </row>
    <row r="85" spans="1:11" x14ac:dyDescent="0.25">
      <c r="A85" s="1">
        <v>82</v>
      </c>
      <c r="B85" s="2" t="s">
        <v>8</v>
      </c>
      <c r="C85" s="2" t="s">
        <v>97</v>
      </c>
      <c r="D85" s="12">
        <v>7</v>
      </c>
      <c r="E85" s="12">
        <v>2</v>
      </c>
      <c r="F85" s="12">
        <v>0</v>
      </c>
      <c r="G85" s="12">
        <v>0</v>
      </c>
      <c r="H85" s="12">
        <v>1</v>
      </c>
      <c r="I85" s="58"/>
      <c r="J85" s="58"/>
      <c r="K85" s="16"/>
    </row>
    <row r="86" spans="1:11" x14ac:dyDescent="0.25">
      <c r="A86" s="1">
        <v>83</v>
      </c>
      <c r="B86" s="2" t="s">
        <v>8</v>
      </c>
      <c r="C86" s="2" t="s">
        <v>98</v>
      </c>
      <c r="D86" s="12">
        <v>3</v>
      </c>
      <c r="E86" s="12">
        <v>1</v>
      </c>
      <c r="F86" s="12">
        <v>0</v>
      </c>
      <c r="G86" s="12">
        <v>0</v>
      </c>
      <c r="H86" s="12">
        <v>0</v>
      </c>
      <c r="I86" s="58"/>
      <c r="J86" s="58"/>
      <c r="K86" s="16"/>
    </row>
    <row r="87" spans="1:11" x14ac:dyDescent="0.25">
      <c r="A87" s="1">
        <v>84</v>
      </c>
      <c r="B87" s="2" t="s">
        <v>8</v>
      </c>
      <c r="C87" s="2" t="s">
        <v>99</v>
      </c>
      <c r="D87" s="12">
        <v>6</v>
      </c>
      <c r="E87" s="12">
        <v>1</v>
      </c>
      <c r="F87" s="12">
        <v>0</v>
      </c>
      <c r="G87" s="12">
        <v>1</v>
      </c>
      <c r="H87" s="12">
        <v>2</v>
      </c>
      <c r="I87" s="58"/>
      <c r="J87" s="58"/>
      <c r="K87" s="16"/>
    </row>
    <row r="88" spans="1:11" x14ac:dyDescent="0.25">
      <c r="A88" s="1">
        <v>85</v>
      </c>
      <c r="B88" s="2" t="s">
        <v>8</v>
      </c>
      <c r="C88" s="2" t="s">
        <v>100</v>
      </c>
      <c r="D88" s="12">
        <v>4</v>
      </c>
      <c r="E88" s="12">
        <v>1</v>
      </c>
      <c r="F88" s="12">
        <v>0</v>
      </c>
      <c r="G88" s="12">
        <v>0</v>
      </c>
      <c r="H88" s="12">
        <v>0</v>
      </c>
      <c r="I88" s="58"/>
      <c r="J88" s="58"/>
      <c r="K88" s="16"/>
    </row>
    <row r="89" spans="1:11" x14ac:dyDescent="0.25">
      <c r="A89" s="1">
        <v>86</v>
      </c>
      <c r="B89" s="2" t="s">
        <v>8</v>
      </c>
      <c r="C89" s="2" t="s">
        <v>101</v>
      </c>
      <c r="D89" s="12">
        <v>7</v>
      </c>
      <c r="E89" s="12">
        <v>2</v>
      </c>
      <c r="F89" s="12">
        <v>0</v>
      </c>
      <c r="G89" s="12">
        <v>1</v>
      </c>
      <c r="H89" s="12">
        <v>1</v>
      </c>
      <c r="I89" s="58"/>
      <c r="J89" s="58"/>
      <c r="K89" s="16"/>
    </row>
    <row r="90" spans="1:11" x14ac:dyDescent="0.25">
      <c r="A90" s="1">
        <v>87</v>
      </c>
      <c r="B90" s="2" t="s">
        <v>8</v>
      </c>
      <c r="C90" s="2" t="s">
        <v>102</v>
      </c>
      <c r="D90" s="2"/>
      <c r="E90" s="2"/>
      <c r="F90" s="2"/>
      <c r="G90" s="2"/>
      <c r="H90" s="2"/>
      <c r="I90" s="60"/>
      <c r="J90" s="60"/>
      <c r="K90" s="16" t="s">
        <v>164</v>
      </c>
    </row>
    <row r="91" spans="1:11" x14ac:dyDescent="0.25">
      <c r="A91" s="1">
        <v>88</v>
      </c>
      <c r="B91" s="2" t="s">
        <v>8</v>
      </c>
      <c r="C91" s="2" t="s">
        <v>103</v>
      </c>
      <c r="D91" s="12">
        <v>3</v>
      </c>
      <c r="E91" s="12">
        <v>1</v>
      </c>
      <c r="F91" s="12">
        <v>0</v>
      </c>
      <c r="G91" s="12">
        <v>1</v>
      </c>
      <c r="H91" s="12">
        <v>1</v>
      </c>
      <c r="I91" s="58"/>
      <c r="J91" s="58"/>
      <c r="K91" s="16"/>
    </row>
    <row r="92" spans="1:11" x14ac:dyDescent="0.25">
      <c r="A92" s="1">
        <v>89</v>
      </c>
      <c r="B92" s="2" t="s">
        <v>8</v>
      </c>
      <c r="C92" s="2" t="s">
        <v>104</v>
      </c>
      <c r="D92" s="12">
        <v>4</v>
      </c>
      <c r="E92" s="12">
        <v>1</v>
      </c>
      <c r="F92" s="12">
        <v>0</v>
      </c>
      <c r="G92" s="12">
        <v>4</v>
      </c>
      <c r="H92" s="12">
        <v>0</v>
      </c>
      <c r="I92" s="58"/>
      <c r="J92" s="58"/>
      <c r="K92" s="16"/>
    </row>
    <row r="93" spans="1:11" x14ac:dyDescent="0.25">
      <c r="A93" s="1">
        <v>90</v>
      </c>
      <c r="B93" s="2" t="s">
        <v>8</v>
      </c>
      <c r="C93" s="2" t="s">
        <v>105</v>
      </c>
      <c r="D93" s="12">
        <v>3</v>
      </c>
      <c r="E93" s="12">
        <v>1</v>
      </c>
      <c r="F93" s="12">
        <v>0</v>
      </c>
      <c r="G93" s="12">
        <v>0</v>
      </c>
      <c r="H93" s="12">
        <v>0</v>
      </c>
      <c r="I93" s="58"/>
      <c r="J93" s="58"/>
      <c r="K93" s="16"/>
    </row>
    <row r="94" spans="1:11" x14ac:dyDescent="0.25">
      <c r="A94" s="1">
        <v>91</v>
      </c>
      <c r="B94" s="2" t="s">
        <v>8</v>
      </c>
      <c r="C94" s="2" t="s">
        <v>106</v>
      </c>
      <c r="D94" s="12">
        <v>4</v>
      </c>
      <c r="E94" s="12">
        <v>1</v>
      </c>
      <c r="F94" s="12">
        <v>0</v>
      </c>
      <c r="G94" s="12">
        <v>0</v>
      </c>
      <c r="H94" s="12">
        <v>0</v>
      </c>
      <c r="I94" s="58"/>
      <c r="J94" s="58"/>
      <c r="K94" s="16"/>
    </row>
    <row r="95" spans="1:11" x14ac:dyDescent="0.25">
      <c r="A95" s="1">
        <v>92</v>
      </c>
      <c r="B95" s="2" t="s">
        <v>8</v>
      </c>
      <c r="C95" s="2" t="s">
        <v>107</v>
      </c>
      <c r="D95" s="12">
        <v>3</v>
      </c>
      <c r="E95" s="12">
        <v>1</v>
      </c>
      <c r="F95" s="12">
        <v>0</v>
      </c>
      <c r="G95" s="12">
        <v>0</v>
      </c>
      <c r="H95" s="12">
        <v>0</v>
      </c>
      <c r="I95" s="58"/>
      <c r="J95" s="58"/>
      <c r="K95" s="16"/>
    </row>
    <row r="96" spans="1:11" x14ac:dyDescent="0.25">
      <c r="A96" s="1">
        <v>93</v>
      </c>
      <c r="B96" s="2" t="s">
        <v>3</v>
      </c>
      <c r="C96" s="2" t="s">
        <v>108</v>
      </c>
      <c r="D96" s="12">
        <v>4</v>
      </c>
      <c r="E96" s="12">
        <v>1</v>
      </c>
      <c r="F96" s="12">
        <v>1</v>
      </c>
      <c r="G96" s="12">
        <v>1</v>
      </c>
      <c r="H96" s="12">
        <v>0</v>
      </c>
      <c r="I96" s="58"/>
      <c r="J96" s="58"/>
      <c r="K96" s="16"/>
    </row>
    <row r="97" spans="1:11" x14ac:dyDescent="0.25">
      <c r="A97" s="1">
        <v>94</v>
      </c>
      <c r="B97" s="2" t="s">
        <v>3</v>
      </c>
      <c r="C97" s="2" t="s">
        <v>109</v>
      </c>
      <c r="D97" s="12">
        <v>4</v>
      </c>
      <c r="E97" s="12">
        <v>2</v>
      </c>
      <c r="F97" s="12">
        <v>1</v>
      </c>
      <c r="G97" s="12">
        <v>2</v>
      </c>
      <c r="H97" s="12">
        <v>0</v>
      </c>
      <c r="I97" s="58"/>
      <c r="J97" s="58"/>
      <c r="K97" s="16"/>
    </row>
    <row r="98" spans="1:11" x14ac:dyDescent="0.25">
      <c r="A98" s="1">
        <v>95</v>
      </c>
      <c r="B98" s="2" t="s">
        <v>3</v>
      </c>
      <c r="C98" s="3" t="s">
        <v>110</v>
      </c>
      <c r="D98" s="2">
        <v>3</v>
      </c>
      <c r="E98" s="2">
        <v>1</v>
      </c>
      <c r="F98" s="2">
        <v>1</v>
      </c>
      <c r="G98" s="2">
        <v>1</v>
      </c>
      <c r="H98" s="2">
        <v>0</v>
      </c>
      <c r="I98" s="60"/>
      <c r="J98" s="60"/>
      <c r="K98" s="16"/>
    </row>
    <row r="99" spans="1:11" x14ac:dyDescent="0.25">
      <c r="A99" s="1">
        <v>96</v>
      </c>
      <c r="B99" s="2" t="s">
        <v>3</v>
      </c>
      <c r="C99" s="2" t="s">
        <v>111</v>
      </c>
      <c r="D99" s="2">
        <v>4</v>
      </c>
      <c r="E99" s="2">
        <v>1</v>
      </c>
      <c r="F99" s="2">
        <v>0</v>
      </c>
      <c r="G99" s="2">
        <v>2</v>
      </c>
      <c r="H99" s="2">
        <v>0</v>
      </c>
      <c r="I99" s="60"/>
      <c r="J99" s="60"/>
      <c r="K99" s="16"/>
    </row>
    <row r="100" spans="1:11" x14ac:dyDescent="0.25">
      <c r="A100" s="1">
        <v>97</v>
      </c>
      <c r="B100" s="2" t="s">
        <v>3</v>
      </c>
      <c r="C100" s="2" t="s">
        <v>112</v>
      </c>
      <c r="D100" s="2">
        <v>4</v>
      </c>
      <c r="E100" s="2">
        <v>2</v>
      </c>
      <c r="F100" s="2">
        <v>0</v>
      </c>
      <c r="G100" s="2">
        <v>0</v>
      </c>
      <c r="H100" s="2">
        <v>0</v>
      </c>
      <c r="I100" s="60"/>
      <c r="J100" s="60"/>
      <c r="K100" s="16"/>
    </row>
    <row r="101" spans="1:11" x14ac:dyDescent="0.25">
      <c r="A101" s="1">
        <v>98</v>
      </c>
      <c r="B101" s="2" t="s">
        <v>37</v>
      </c>
      <c r="C101" s="2" t="s">
        <v>113</v>
      </c>
      <c r="D101" s="2">
        <v>4</v>
      </c>
      <c r="E101" s="2">
        <v>1</v>
      </c>
      <c r="F101" s="2">
        <v>0</v>
      </c>
      <c r="G101" s="2">
        <v>0</v>
      </c>
      <c r="H101" s="2">
        <v>0</v>
      </c>
      <c r="I101" s="60"/>
      <c r="J101" s="60"/>
      <c r="K101" s="16"/>
    </row>
    <row r="102" spans="1:11" x14ac:dyDescent="0.25">
      <c r="A102" s="1">
        <v>99</v>
      </c>
      <c r="B102" s="2" t="s">
        <v>37</v>
      </c>
      <c r="C102" s="2" t="s">
        <v>114</v>
      </c>
      <c r="D102" s="2">
        <v>5</v>
      </c>
      <c r="E102" s="2">
        <v>1</v>
      </c>
      <c r="F102" s="2">
        <v>0</v>
      </c>
      <c r="G102" s="2">
        <v>0</v>
      </c>
      <c r="H102" s="2">
        <v>0</v>
      </c>
      <c r="I102" s="60"/>
      <c r="J102" s="60"/>
      <c r="K102" s="16"/>
    </row>
    <row r="103" spans="1:11" x14ac:dyDescent="0.25">
      <c r="A103" s="1">
        <v>100</v>
      </c>
      <c r="B103" s="2" t="s">
        <v>37</v>
      </c>
      <c r="C103" s="2" t="s">
        <v>115</v>
      </c>
      <c r="D103" s="2">
        <v>6</v>
      </c>
      <c r="E103" s="2">
        <v>1</v>
      </c>
      <c r="F103" s="2">
        <v>0</v>
      </c>
      <c r="G103" s="2">
        <v>0</v>
      </c>
      <c r="H103" s="2">
        <v>0</v>
      </c>
      <c r="I103" s="60"/>
      <c r="J103" s="60"/>
      <c r="K103" s="16"/>
    </row>
    <row r="104" spans="1:11" x14ac:dyDescent="0.25">
      <c r="A104" s="1">
        <v>101</v>
      </c>
      <c r="B104" s="2" t="s">
        <v>54</v>
      </c>
      <c r="C104" s="2" t="s">
        <v>116</v>
      </c>
      <c r="D104" s="2">
        <v>3</v>
      </c>
      <c r="E104" s="2">
        <v>1</v>
      </c>
      <c r="F104" s="2">
        <v>0</v>
      </c>
      <c r="G104" s="2">
        <v>0</v>
      </c>
      <c r="H104" s="2">
        <v>0</v>
      </c>
      <c r="I104" s="60"/>
      <c r="J104" s="60"/>
      <c r="K104" s="16" t="s">
        <v>177</v>
      </c>
    </row>
    <row r="105" spans="1:11" x14ac:dyDescent="0.25">
      <c r="A105" s="1">
        <v>102</v>
      </c>
      <c r="B105" s="2" t="s">
        <v>117</v>
      </c>
      <c r="C105" s="2" t="s">
        <v>118</v>
      </c>
      <c r="D105" s="2">
        <v>5</v>
      </c>
      <c r="E105" s="2">
        <v>1</v>
      </c>
      <c r="F105" s="2">
        <v>0</v>
      </c>
      <c r="G105" s="2">
        <v>0</v>
      </c>
      <c r="H105" s="2">
        <v>0</v>
      </c>
      <c r="I105" s="60"/>
      <c r="J105" s="60"/>
      <c r="K105" s="16"/>
    </row>
    <row r="106" spans="1:11" x14ac:dyDescent="0.25">
      <c r="A106" s="1">
        <v>103</v>
      </c>
      <c r="B106" s="2" t="s">
        <v>117</v>
      </c>
      <c r="C106" s="2" t="s">
        <v>119</v>
      </c>
      <c r="D106" s="2">
        <v>3</v>
      </c>
      <c r="E106" s="2">
        <v>1</v>
      </c>
      <c r="F106" s="2">
        <v>0</v>
      </c>
      <c r="G106" s="2">
        <v>0</v>
      </c>
      <c r="H106" s="2">
        <v>0</v>
      </c>
      <c r="I106" s="60"/>
      <c r="J106" s="60"/>
      <c r="K106" s="16"/>
    </row>
    <row r="107" spans="1:11" x14ac:dyDescent="0.25">
      <c r="A107" s="1">
        <v>104</v>
      </c>
      <c r="B107" s="2" t="s">
        <v>117</v>
      </c>
      <c r="C107" s="2" t="s">
        <v>120</v>
      </c>
      <c r="D107" s="2">
        <v>3</v>
      </c>
      <c r="E107" s="2">
        <v>1</v>
      </c>
      <c r="F107" s="2">
        <v>0</v>
      </c>
      <c r="G107" s="2">
        <v>0</v>
      </c>
      <c r="H107" s="2">
        <v>0</v>
      </c>
      <c r="I107" s="60"/>
      <c r="J107" s="60"/>
      <c r="K107" s="16"/>
    </row>
    <row r="108" spans="1:11" x14ac:dyDescent="0.25">
      <c r="A108" s="1">
        <v>105</v>
      </c>
      <c r="B108" s="2" t="s">
        <v>117</v>
      </c>
      <c r="C108" s="2" t="s">
        <v>121</v>
      </c>
      <c r="D108" s="2">
        <v>3</v>
      </c>
      <c r="E108" s="2">
        <v>1</v>
      </c>
      <c r="F108" s="2">
        <v>0</v>
      </c>
      <c r="G108" s="2">
        <v>0</v>
      </c>
      <c r="H108" s="2">
        <v>0</v>
      </c>
      <c r="I108" s="60"/>
      <c r="J108" s="60"/>
      <c r="K108" s="16"/>
    </row>
    <row r="109" spans="1:11" x14ac:dyDescent="0.25">
      <c r="A109" s="1">
        <v>106</v>
      </c>
      <c r="B109" s="2" t="s">
        <v>47</v>
      </c>
      <c r="C109" s="2" t="s">
        <v>122</v>
      </c>
      <c r="D109" s="2">
        <v>3</v>
      </c>
      <c r="E109" s="2">
        <v>1</v>
      </c>
      <c r="F109" s="2">
        <v>0</v>
      </c>
      <c r="G109" s="2">
        <v>0</v>
      </c>
      <c r="H109" s="2">
        <v>0</v>
      </c>
      <c r="I109" s="60"/>
      <c r="J109" s="60"/>
      <c r="K109" s="16"/>
    </row>
    <row r="110" spans="1:11" x14ac:dyDescent="0.25">
      <c r="A110" s="1">
        <v>107</v>
      </c>
      <c r="B110" s="2" t="s">
        <v>12</v>
      </c>
      <c r="C110" s="2" t="s">
        <v>123</v>
      </c>
      <c r="D110" s="12">
        <v>5</v>
      </c>
      <c r="E110" s="12">
        <v>1</v>
      </c>
      <c r="F110" s="12">
        <v>1</v>
      </c>
      <c r="G110" s="12">
        <v>1</v>
      </c>
      <c r="H110" s="12">
        <v>1</v>
      </c>
      <c r="I110" s="58"/>
      <c r="J110" s="58"/>
      <c r="K110" s="16" t="s">
        <v>167</v>
      </c>
    </row>
    <row r="111" spans="1:11" x14ac:dyDescent="0.25">
      <c r="A111" s="1">
        <v>108</v>
      </c>
      <c r="B111" s="2" t="s">
        <v>12</v>
      </c>
      <c r="C111" s="2" t="s">
        <v>124</v>
      </c>
      <c r="D111" s="2"/>
      <c r="E111" s="2"/>
      <c r="F111" s="2"/>
      <c r="G111" s="2"/>
      <c r="H111" s="2"/>
      <c r="I111" s="60"/>
      <c r="J111" s="60"/>
      <c r="K111" s="16"/>
    </row>
    <row r="112" spans="1:11" x14ac:dyDescent="0.25">
      <c r="A112" s="1">
        <v>109</v>
      </c>
      <c r="B112" s="2" t="s">
        <v>15</v>
      </c>
      <c r="C112" s="2" t="s">
        <v>125</v>
      </c>
      <c r="D112" s="12">
        <v>4</v>
      </c>
      <c r="E112" s="12">
        <v>1</v>
      </c>
      <c r="F112" s="12">
        <v>0</v>
      </c>
      <c r="G112" s="12">
        <v>0</v>
      </c>
      <c r="H112" s="12">
        <v>0</v>
      </c>
      <c r="I112" s="58"/>
      <c r="J112" s="58"/>
      <c r="K112" s="16"/>
    </row>
    <row r="113" spans="1:11" x14ac:dyDescent="0.25">
      <c r="A113" s="1">
        <v>110</v>
      </c>
      <c r="B113" s="2" t="s">
        <v>15</v>
      </c>
      <c r="C113" s="2" t="s">
        <v>181</v>
      </c>
      <c r="D113" s="2"/>
      <c r="E113" s="2"/>
      <c r="F113" s="2"/>
      <c r="G113" s="2"/>
      <c r="H113" s="2"/>
      <c r="I113" s="60"/>
      <c r="J113" s="60"/>
      <c r="K113" s="16"/>
    </row>
    <row r="114" spans="1:11" x14ac:dyDescent="0.25">
      <c r="A114" s="1">
        <v>111</v>
      </c>
      <c r="B114" s="2" t="s">
        <v>15</v>
      </c>
      <c r="C114" s="2" t="s">
        <v>126</v>
      </c>
      <c r="D114" s="12">
        <v>3</v>
      </c>
      <c r="E114" s="12">
        <v>1</v>
      </c>
      <c r="F114" s="12">
        <v>0</v>
      </c>
      <c r="G114" s="12">
        <v>0</v>
      </c>
      <c r="H114" s="12">
        <v>0</v>
      </c>
      <c r="I114" s="58"/>
      <c r="J114" s="58"/>
      <c r="K114" s="55" t="s">
        <v>159</v>
      </c>
    </row>
    <row r="115" spans="1:11" x14ac:dyDescent="0.25">
      <c r="A115" s="1">
        <v>112</v>
      </c>
      <c r="B115" s="2" t="s">
        <v>127</v>
      </c>
      <c r="C115" s="2" t="s">
        <v>160</v>
      </c>
      <c r="D115" s="12">
        <v>3</v>
      </c>
      <c r="E115" s="12">
        <v>1</v>
      </c>
      <c r="F115" s="12">
        <v>0</v>
      </c>
      <c r="G115" s="12">
        <v>0</v>
      </c>
      <c r="H115" s="12">
        <v>0</v>
      </c>
      <c r="I115" s="58"/>
      <c r="J115" s="58"/>
      <c r="K115" s="16" t="s">
        <v>161</v>
      </c>
    </row>
    <row r="116" spans="1:11" x14ac:dyDescent="0.25">
      <c r="A116" s="1">
        <v>113</v>
      </c>
      <c r="B116" s="2" t="s">
        <v>127</v>
      </c>
      <c r="C116" s="2" t="s">
        <v>128</v>
      </c>
      <c r="D116" s="12">
        <v>3</v>
      </c>
      <c r="E116" s="12">
        <v>1</v>
      </c>
      <c r="F116" s="12">
        <v>0</v>
      </c>
      <c r="G116" s="12">
        <v>0</v>
      </c>
      <c r="H116" s="12">
        <v>0</v>
      </c>
      <c r="I116" s="58"/>
      <c r="J116" s="58"/>
      <c r="K116" s="16"/>
    </row>
    <row r="117" spans="1:11" x14ac:dyDescent="0.25">
      <c r="A117" s="1">
        <v>114</v>
      </c>
      <c r="B117" s="2" t="s">
        <v>127</v>
      </c>
      <c r="C117" s="2" t="s">
        <v>129</v>
      </c>
      <c r="D117" s="12">
        <v>4</v>
      </c>
      <c r="E117" s="12">
        <v>1</v>
      </c>
      <c r="F117" s="12">
        <v>0</v>
      </c>
      <c r="G117" s="12">
        <v>0</v>
      </c>
      <c r="H117" s="12">
        <v>0</v>
      </c>
      <c r="I117" s="58"/>
      <c r="J117" s="58"/>
      <c r="K117" s="16"/>
    </row>
    <row r="118" spans="1:11" x14ac:dyDescent="0.25">
      <c r="A118" s="1">
        <v>115</v>
      </c>
      <c r="B118" s="2" t="s">
        <v>22</v>
      </c>
      <c r="C118" s="2" t="s">
        <v>130</v>
      </c>
      <c r="D118" s="2">
        <v>3</v>
      </c>
      <c r="E118" s="2">
        <v>1</v>
      </c>
      <c r="F118" s="2">
        <v>2</v>
      </c>
      <c r="G118" s="2">
        <v>0</v>
      </c>
      <c r="H118" s="2">
        <v>0</v>
      </c>
      <c r="I118" s="60"/>
      <c r="J118" s="60"/>
      <c r="K118" s="16"/>
    </row>
    <row r="119" spans="1:11" x14ac:dyDescent="0.25">
      <c r="A119" s="1">
        <v>116</v>
      </c>
      <c r="B119" s="2" t="s">
        <v>6</v>
      </c>
      <c r="C119" s="2" t="s">
        <v>131</v>
      </c>
      <c r="D119" s="2">
        <v>3</v>
      </c>
      <c r="E119" s="2">
        <v>1</v>
      </c>
      <c r="F119" s="2">
        <v>1</v>
      </c>
      <c r="G119" s="2">
        <v>0</v>
      </c>
      <c r="H119" s="2">
        <v>0</v>
      </c>
      <c r="I119" s="60"/>
      <c r="J119" s="60"/>
      <c r="K119" s="16"/>
    </row>
    <row r="120" spans="1:11" x14ac:dyDescent="0.25">
      <c r="A120" s="1">
        <v>117</v>
      </c>
      <c r="B120" s="2" t="s">
        <v>6</v>
      </c>
      <c r="C120" s="2" t="s">
        <v>132</v>
      </c>
      <c r="D120" s="2">
        <v>3</v>
      </c>
      <c r="E120" s="2">
        <v>1</v>
      </c>
      <c r="F120" s="2">
        <v>0</v>
      </c>
      <c r="G120" s="2">
        <v>0</v>
      </c>
      <c r="H120" s="2">
        <v>0</v>
      </c>
      <c r="I120" s="60"/>
      <c r="J120" s="60"/>
      <c r="K120" s="55" t="s">
        <v>173</v>
      </c>
    </row>
    <row r="121" spans="1:11" x14ac:dyDescent="0.25">
      <c r="A121" s="1">
        <v>118</v>
      </c>
      <c r="B121" s="2" t="s">
        <v>6</v>
      </c>
      <c r="C121" s="2" t="s">
        <v>133</v>
      </c>
      <c r="D121" s="2">
        <v>3</v>
      </c>
      <c r="E121" s="2">
        <v>1</v>
      </c>
      <c r="F121" s="2">
        <v>0</v>
      </c>
      <c r="G121" s="2">
        <v>0</v>
      </c>
      <c r="H121" s="2">
        <v>0</v>
      </c>
      <c r="I121" s="60"/>
      <c r="J121" s="60"/>
      <c r="K121" s="16"/>
    </row>
    <row r="122" spans="1:11" x14ac:dyDescent="0.25">
      <c r="A122" s="1">
        <v>119</v>
      </c>
      <c r="B122" s="2" t="s">
        <v>6</v>
      </c>
      <c r="C122" s="2" t="s">
        <v>134</v>
      </c>
      <c r="D122" s="2">
        <v>3</v>
      </c>
      <c r="E122" s="2">
        <v>1</v>
      </c>
      <c r="F122" s="2">
        <v>0</v>
      </c>
      <c r="G122" s="2">
        <v>0</v>
      </c>
      <c r="H122" s="2">
        <v>0</v>
      </c>
      <c r="I122" s="60"/>
      <c r="J122" s="60"/>
      <c r="K122" s="55" t="s">
        <v>171</v>
      </c>
    </row>
    <row r="123" spans="1:11" ht="30" x14ac:dyDescent="0.25">
      <c r="A123" s="1">
        <v>120</v>
      </c>
      <c r="B123" s="2" t="s">
        <v>6</v>
      </c>
      <c r="C123" s="4" t="s">
        <v>135</v>
      </c>
      <c r="D123" s="12">
        <v>3</v>
      </c>
      <c r="E123" s="12">
        <v>1</v>
      </c>
      <c r="F123" s="12">
        <v>0</v>
      </c>
      <c r="G123" s="12">
        <v>0</v>
      </c>
      <c r="H123" s="12">
        <v>0</v>
      </c>
      <c r="I123" s="58"/>
      <c r="J123" s="58"/>
      <c r="K123" s="55" t="s">
        <v>157</v>
      </c>
    </row>
    <row r="124" spans="1:11" x14ac:dyDescent="0.25">
      <c r="A124" s="1">
        <v>121</v>
      </c>
      <c r="B124" s="2" t="s">
        <v>6</v>
      </c>
      <c r="C124" s="2" t="s">
        <v>136</v>
      </c>
      <c r="D124" s="2">
        <v>6</v>
      </c>
      <c r="E124" s="2">
        <v>1</v>
      </c>
      <c r="F124" s="2">
        <v>0</v>
      </c>
      <c r="G124" s="2">
        <v>0</v>
      </c>
      <c r="H124" s="2">
        <v>0</v>
      </c>
      <c r="I124" s="60"/>
      <c r="J124" s="60"/>
      <c r="K124" s="55" t="s">
        <v>172</v>
      </c>
    </row>
    <row r="125" spans="1:11" x14ac:dyDescent="0.25">
      <c r="A125" s="1">
        <v>122</v>
      </c>
      <c r="B125" s="2" t="s">
        <v>6</v>
      </c>
      <c r="C125" s="2" t="s">
        <v>137</v>
      </c>
      <c r="D125" s="2"/>
      <c r="E125" s="2"/>
      <c r="F125" s="2"/>
      <c r="G125" s="2"/>
      <c r="H125" s="2"/>
      <c r="I125" s="60"/>
      <c r="J125" s="60"/>
      <c r="K125" s="16" t="s">
        <v>164</v>
      </c>
    </row>
    <row r="126" spans="1:11" x14ac:dyDescent="0.25">
      <c r="A126" s="1">
        <v>123</v>
      </c>
      <c r="B126" s="2" t="s">
        <v>22</v>
      </c>
      <c r="C126" s="2" t="s">
        <v>138</v>
      </c>
      <c r="D126" s="2">
        <v>3</v>
      </c>
      <c r="E126" s="2">
        <v>1</v>
      </c>
      <c r="F126" s="2">
        <v>0</v>
      </c>
      <c r="G126" s="2">
        <v>0</v>
      </c>
      <c r="H126" s="2">
        <v>0</v>
      </c>
      <c r="I126" s="60"/>
      <c r="J126" s="60"/>
      <c r="K126" s="16"/>
    </row>
    <row r="127" spans="1:11" x14ac:dyDescent="0.25">
      <c r="A127" s="1">
        <v>124</v>
      </c>
      <c r="B127" s="2" t="s">
        <v>22</v>
      </c>
      <c r="C127" s="2" t="s">
        <v>139</v>
      </c>
      <c r="D127" s="2">
        <v>4</v>
      </c>
      <c r="E127" s="2">
        <v>1</v>
      </c>
      <c r="F127" s="2">
        <v>0</v>
      </c>
      <c r="G127" s="2">
        <v>0</v>
      </c>
      <c r="H127" s="2">
        <v>0</v>
      </c>
      <c r="I127" s="60"/>
      <c r="J127" s="60"/>
      <c r="K127" s="16"/>
    </row>
    <row r="128" spans="1:11" x14ac:dyDescent="0.25">
      <c r="A128" s="1">
        <v>125</v>
      </c>
      <c r="B128" s="2" t="s">
        <v>6</v>
      </c>
      <c r="C128" s="2" t="s">
        <v>140</v>
      </c>
      <c r="D128" s="2">
        <v>5</v>
      </c>
      <c r="E128" s="2">
        <v>1</v>
      </c>
      <c r="F128" s="2">
        <v>0</v>
      </c>
      <c r="G128" s="2">
        <v>0</v>
      </c>
      <c r="H128" s="2">
        <v>0</v>
      </c>
      <c r="I128" s="60"/>
      <c r="J128" s="60"/>
      <c r="K128" s="16"/>
    </row>
    <row r="129" spans="1:11" x14ac:dyDescent="0.25">
      <c r="A129" s="1">
        <v>126</v>
      </c>
      <c r="B129" s="2" t="s">
        <v>6</v>
      </c>
      <c r="C129" s="2" t="s">
        <v>141</v>
      </c>
      <c r="D129" s="2"/>
      <c r="E129" s="2"/>
      <c r="F129" s="2"/>
      <c r="G129" s="2"/>
      <c r="H129" s="2"/>
      <c r="I129" s="60"/>
      <c r="J129" s="60"/>
      <c r="K129" s="55" t="s">
        <v>174</v>
      </c>
    </row>
    <row r="130" spans="1:11" x14ac:dyDescent="0.25">
      <c r="A130" s="1">
        <v>127</v>
      </c>
      <c r="B130" s="2" t="s">
        <v>142</v>
      </c>
      <c r="C130" s="2" t="s">
        <v>143</v>
      </c>
      <c r="D130" s="2">
        <v>3</v>
      </c>
      <c r="E130" s="2">
        <v>1</v>
      </c>
      <c r="F130" s="2">
        <v>0</v>
      </c>
      <c r="G130" s="2">
        <v>0</v>
      </c>
      <c r="H130" s="2">
        <v>0</v>
      </c>
      <c r="I130" s="60"/>
      <c r="J130" s="60"/>
      <c r="K130" s="16" t="s">
        <v>175</v>
      </c>
    </row>
    <row r="131" spans="1:11" x14ac:dyDescent="0.25">
      <c r="A131" s="1">
        <v>128</v>
      </c>
      <c r="B131" s="2" t="s">
        <v>142</v>
      </c>
      <c r="C131" s="2" t="s">
        <v>144</v>
      </c>
      <c r="D131" s="2">
        <v>5</v>
      </c>
      <c r="E131" s="2">
        <v>2</v>
      </c>
      <c r="F131" s="2">
        <v>0</v>
      </c>
      <c r="G131" s="2">
        <v>0</v>
      </c>
      <c r="H131" s="2">
        <v>0</v>
      </c>
      <c r="I131" s="60"/>
      <c r="J131" s="60"/>
      <c r="K131" s="16" t="s">
        <v>176</v>
      </c>
    </row>
    <row r="132" spans="1:11" x14ac:dyDescent="0.25">
      <c r="A132" s="1">
        <v>129</v>
      </c>
      <c r="B132" s="2" t="s">
        <v>142</v>
      </c>
      <c r="C132" s="2" t="s">
        <v>145</v>
      </c>
      <c r="D132" s="2">
        <v>5</v>
      </c>
      <c r="E132" s="2">
        <v>2</v>
      </c>
      <c r="F132" s="2">
        <v>0</v>
      </c>
      <c r="G132" s="2">
        <v>0</v>
      </c>
      <c r="H132" s="2">
        <v>0</v>
      </c>
      <c r="I132" s="60"/>
      <c r="J132" s="60"/>
      <c r="K132" s="16"/>
    </row>
    <row r="133" spans="1:11" x14ac:dyDescent="0.25">
      <c r="A133" s="1">
        <v>130</v>
      </c>
      <c r="B133" s="2" t="s">
        <v>146</v>
      </c>
      <c r="C133" s="2" t="s">
        <v>147</v>
      </c>
      <c r="D133" s="2">
        <v>2</v>
      </c>
      <c r="E133" s="2">
        <v>1</v>
      </c>
      <c r="F133" s="2">
        <v>0</v>
      </c>
      <c r="G133" s="2">
        <v>0</v>
      </c>
      <c r="H133" s="2">
        <v>0</v>
      </c>
      <c r="I133" s="60"/>
      <c r="J133" s="60"/>
      <c r="K133" s="16"/>
    </row>
    <row r="134" spans="1:11" x14ac:dyDescent="0.25">
      <c r="A134" s="1">
        <v>131</v>
      </c>
      <c r="B134" s="2" t="s">
        <v>146</v>
      </c>
      <c r="C134" s="2" t="s">
        <v>148</v>
      </c>
      <c r="D134" s="2">
        <v>2</v>
      </c>
      <c r="E134" s="2">
        <v>1</v>
      </c>
      <c r="F134" s="2">
        <v>0</v>
      </c>
      <c r="G134" s="2">
        <v>0</v>
      </c>
      <c r="H134" s="2">
        <v>0</v>
      </c>
      <c r="I134" s="60"/>
      <c r="J134" s="60"/>
      <c r="K134" s="16"/>
    </row>
    <row r="135" spans="1:11" x14ac:dyDescent="0.25">
      <c r="A135" s="14"/>
      <c r="B135" s="18"/>
      <c r="C135" s="18"/>
      <c r="D135" s="27">
        <f>SUM(D4:D134)</f>
        <v>501</v>
      </c>
      <c r="E135" s="27">
        <f>SUM(E4:E134)</f>
        <v>140</v>
      </c>
      <c r="F135" s="27"/>
      <c r="G135" s="27"/>
      <c r="H135" s="27"/>
      <c r="I135" s="61"/>
      <c r="J135" s="61"/>
      <c r="K135" s="16"/>
    </row>
    <row r="136" spans="1:11" ht="27" thickBot="1" x14ac:dyDescent="0.45">
      <c r="A136" s="186" t="s">
        <v>189</v>
      </c>
      <c r="B136" s="187"/>
      <c r="C136" s="187"/>
      <c r="D136" s="187"/>
      <c r="E136" s="187"/>
      <c r="F136" s="187"/>
      <c r="G136" s="187"/>
      <c r="H136" s="187"/>
      <c r="I136" s="62"/>
      <c r="J136" s="62"/>
      <c r="K136" s="56"/>
    </row>
    <row r="141" spans="1:11" x14ac:dyDescent="0.25">
      <c r="K141" s="5"/>
    </row>
  </sheetData>
  <autoFilter ref="A3:K136"/>
  <mergeCells count="7">
    <mergeCell ref="A1:K1"/>
    <mergeCell ref="A136:H136"/>
    <mergeCell ref="D2:E2"/>
    <mergeCell ref="F2:H2"/>
    <mergeCell ref="A2:A3"/>
    <mergeCell ref="B2:B3"/>
    <mergeCell ref="C2:C3"/>
  </mergeCells>
  <pageMargins left="0.5" right="0.2" top="0.3" bottom="0.3" header="0.3" footer="0.3"/>
  <pageSetup paperSize="9" scale="42" orientation="portrait" r:id="rId1"/>
  <rowBreaks count="1" manualBreakCount="1">
    <brk id="71"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tabSelected="1" zoomScale="73" zoomScaleNormal="73" workbookViewId="0">
      <selection activeCell="I5" sqref="I5"/>
    </sheetView>
  </sheetViews>
  <sheetFormatPr defaultColWidth="8.85546875" defaultRowHeight="15" x14ac:dyDescent="0.25"/>
  <cols>
    <col min="1" max="1" width="12.7109375" customWidth="1"/>
    <col min="2" max="2" width="14.7109375" customWidth="1"/>
    <col min="3" max="3" width="12.85546875" bestFit="1" customWidth="1"/>
    <col min="6" max="6" width="8.85546875" bestFit="1" customWidth="1"/>
    <col min="7" max="7" width="38.7109375" bestFit="1" customWidth="1"/>
    <col min="8" max="8" width="34" customWidth="1"/>
    <col min="9" max="9" width="39.7109375" bestFit="1" customWidth="1"/>
    <col min="10" max="10" width="43" bestFit="1" customWidth="1"/>
    <col min="11" max="11" width="12.140625" bestFit="1" customWidth="1"/>
    <col min="12" max="12" width="12" bestFit="1" customWidth="1"/>
  </cols>
  <sheetData>
    <row r="1" spans="1:8" ht="45" x14ac:dyDescent="0.25">
      <c r="A1" s="116" t="s">
        <v>339</v>
      </c>
      <c r="B1" s="191" t="s">
        <v>340</v>
      </c>
      <c r="C1" s="191"/>
      <c r="D1" s="191"/>
      <c r="E1" s="191"/>
      <c r="F1" s="116" t="s">
        <v>341</v>
      </c>
      <c r="G1" s="116" t="s">
        <v>342</v>
      </c>
      <c r="H1" s="116" t="s">
        <v>343</v>
      </c>
    </row>
    <row r="2" spans="1:8" ht="90" x14ac:dyDescent="0.25">
      <c r="A2" s="117">
        <v>1</v>
      </c>
      <c r="B2" s="192" t="s">
        <v>442</v>
      </c>
      <c r="C2" s="192"/>
      <c r="D2" s="192"/>
      <c r="E2" s="192"/>
      <c r="F2" s="117">
        <f>JUNCTIONS!R125</f>
        <v>4463</v>
      </c>
      <c r="G2" s="118" t="s">
        <v>344</v>
      </c>
      <c r="H2" s="118" t="s">
        <v>345</v>
      </c>
    </row>
    <row r="3" spans="1:8" ht="30" x14ac:dyDescent="0.25">
      <c r="A3" s="117">
        <v>2</v>
      </c>
      <c r="B3" s="193" t="s">
        <v>346</v>
      </c>
      <c r="C3" s="193"/>
      <c r="D3" s="193"/>
      <c r="E3" s="193"/>
      <c r="F3" s="117">
        <f>SMARTPOLES!I56</f>
        <v>1020</v>
      </c>
      <c r="G3" s="118" t="s">
        <v>347</v>
      </c>
      <c r="H3" s="118" t="s">
        <v>345</v>
      </c>
    </row>
    <row r="4" spans="1:8" x14ac:dyDescent="0.25">
      <c r="A4" s="121">
        <v>3</v>
      </c>
      <c r="B4" s="194" t="s">
        <v>348</v>
      </c>
      <c r="C4" s="194"/>
      <c r="D4" s="194"/>
      <c r="E4" s="194"/>
      <c r="F4" s="121">
        <v>2538</v>
      </c>
      <c r="G4" s="172"/>
      <c r="H4" s="173" t="s">
        <v>445</v>
      </c>
    </row>
    <row r="5" spans="1:8" ht="30" x14ac:dyDescent="0.25">
      <c r="A5" s="121">
        <v>4</v>
      </c>
      <c r="B5" s="194" t="s">
        <v>349</v>
      </c>
      <c r="C5" s="194"/>
      <c r="D5" s="194"/>
      <c r="E5" s="194"/>
      <c r="F5" s="121">
        <f>BUSTOPS!D32</f>
        <v>300</v>
      </c>
      <c r="G5" s="173" t="s">
        <v>350</v>
      </c>
      <c r="H5" s="173" t="s">
        <v>345</v>
      </c>
    </row>
    <row r="6" spans="1:8" ht="30" x14ac:dyDescent="0.25">
      <c r="A6" s="117">
        <v>5</v>
      </c>
      <c r="B6" s="193" t="s">
        <v>351</v>
      </c>
      <c r="C6" s="193"/>
      <c r="D6" s="193"/>
      <c r="E6" s="193"/>
      <c r="F6" s="117">
        <f>'BUS TERMINALS'!D6</f>
        <v>150</v>
      </c>
      <c r="G6" s="118" t="s">
        <v>350</v>
      </c>
      <c r="H6" s="118" t="s">
        <v>345</v>
      </c>
    </row>
    <row r="7" spans="1:8" ht="30" x14ac:dyDescent="0.25">
      <c r="A7" s="117">
        <v>6</v>
      </c>
      <c r="B7" s="193" t="s">
        <v>385</v>
      </c>
      <c r="C7" s="193"/>
      <c r="D7" s="193"/>
      <c r="E7" s="193"/>
      <c r="F7" s="117">
        <f>'GVSCCL-VMB FINAL LIST'!G15</f>
        <v>50</v>
      </c>
      <c r="G7" s="118" t="s">
        <v>350</v>
      </c>
      <c r="H7" s="118" t="s">
        <v>345</v>
      </c>
    </row>
    <row r="8" spans="1:8" ht="30" x14ac:dyDescent="0.25">
      <c r="A8" s="117">
        <v>7</v>
      </c>
      <c r="B8" s="193" t="s">
        <v>352</v>
      </c>
      <c r="C8" s="193"/>
      <c r="D8" s="193"/>
      <c r="E8" s="193"/>
      <c r="F8" s="117">
        <v>0</v>
      </c>
      <c r="G8" s="119"/>
      <c r="H8" s="118" t="s">
        <v>353</v>
      </c>
    </row>
    <row r="9" spans="1:8" x14ac:dyDescent="0.25">
      <c r="A9" s="117">
        <v>8</v>
      </c>
      <c r="B9" s="193" t="s">
        <v>354</v>
      </c>
      <c r="C9" s="193"/>
      <c r="D9" s="193"/>
      <c r="E9" s="193"/>
      <c r="F9" s="117">
        <f>SUM(F2:F7)</f>
        <v>8521</v>
      </c>
      <c r="G9" s="120" t="s">
        <v>355</v>
      </c>
      <c r="H9" s="119"/>
    </row>
    <row r="10" spans="1:8" x14ac:dyDescent="0.25">
      <c r="A10" s="117">
        <v>9</v>
      </c>
      <c r="B10" s="193" t="s">
        <v>356</v>
      </c>
      <c r="C10" s="193"/>
      <c r="D10" s="193"/>
      <c r="E10" s="193"/>
      <c r="F10" s="121" t="s">
        <v>357</v>
      </c>
      <c r="G10" s="120" t="s">
        <v>358</v>
      </c>
      <c r="H10" s="119"/>
    </row>
    <row r="11" spans="1:8" x14ac:dyDescent="0.25">
      <c r="A11" s="117">
        <v>10</v>
      </c>
      <c r="B11" s="193" t="s">
        <v>359</v>
      </c>
      <c r="C11" s="193"/>
      <c r="D11" s="193"/>
      <c r="E11" s="193"/>
      <c r="F11" s="117">
        <f>F2+F4+'[1]Smart Poles'!E57+'[1]Smart Poles'!D57+F6</f>
        <v>7151</v>
      </c>
      <c r="G11" s="119" t="s">
        <v>360</v>
      </c>
      <c r="H11" s="119"/>
    </row>
    <row r="12" spans="1:8" x14ac:dyDescent="0.25">
      <c r="A12" s="166"/>
      <c r="B12" s="167"/>
      <c r="C12" s="167"/>
      <c r="D12" s="167"/>
      <c r="E12" s="167"/>
      <c r="F12" s="168"/>
      <c r="G12" s="169"/>
      <c r="H12" s="169"/>
    </row>
    <row r="13" spans="1:8" x14ac:dyDescent="0.25">
      <c r="A13" s="125" t="s">
        <v>366</v>
      </c>
      <c r="F13" s="126"/>
    </row>
    <row r="14" spans="1:8" x14ac:dyDescent="0.25">
      <c r="A14" s="22">
        <v>1</v>
      </c>
      <c r="B14" s="127" t="s">
        <v>367</v>
      </c>
      <c r="G14" s="126"/>
    </row>
    <row r="15" spans="1:8" x14ac:dyDescent="0.25">
      <c r="A15" s="22">
        <v>2</v>
      </c>
      <c r="B15" s="127" t="s">
        <v>368</v>
      </c>
      <c r="G15" s="126"/>
    </row>
    <row r="16" spans="1:8" x14ac:dyDescent="0.25">
      <c r="A16" s="22">
        <v>3</v>
      </c>
      <c r="B16" s="190" t="s">
        <v>369</v>
      </c>
      <c r="C16" s="190"/>
      <c r="D16" s="190"/>
      <c r="E16" s="190"/>
      <c r="F16" s="190"/>
      <c r="G16" s="190"/>
      <c r="H16" s="190"/>
    </row>
    <row r="17" spans="1:7" x14ac:dyDescent="0.25">
      <c r="A17" s="22">
        <v>4</v>
      </c>
      <c r="B17" s="127" t="s">
        <v>386</v>
      </c>
      <c r="G17" s="126"/>
    </row>
    <row r="18" spans="1:7" x14ac:dyDescent="0.25">
      <c r="A18" s="22">
        <v>5</v>
      </c>
      <c r="B18" s="127" t="s">
        <v>387</v>
      </c>
      <c r="G18" s="126"/>
    </row>
    <row r="19" spans="1:7" x14ac:dyDescent="0.25">
      <c r="A19" s="22">
        <v>6</v>
      </c>
      <c r="B19" s="127" t="s">
        <v>388</v>
      </c>
      <c r="G19" s="126"/>
    </row>
    <row r="20" spans="1:7" x14ac:dyDescent="0.25">
      <c r="A20" s="22"/>
      <c r="B20" s="127"/>
      <c r="G20" s="126"/>
    </row>
    <row r="21" spans="1:7" ht="18" customHeight="1" x14ac:dyDescent="0.25">
      <c r="A21" s="171" t="s">
        <v>443</v>
      </c>
      <c r="B21" s="127"/>
      <c r="G21" s="126"/>
    </row>
    <row r="22" spans="1:7" ht="71.25" customHeight="1" x14ac:dyDescent="0.25">
      <c r="A22" s="170">
        <v>1</v>
      </c>
      <c r="B22" s="190" t="s">
        <v>444</v>
      </c>
      <c r="C22" s="190"/>
      <c r="D22" s="190"/>
      <c r="E22" s="190"/>
      <c r="G22" s="126"/>
    </row>
    <row r="23" spans="1:7" x14ac:dyDescent="0.25">
      <c r="A23" s="22"/>
      <c r="B23" s="127"/>
    </row>
    <row r="24" spans="1:7" x14ac:dyDescent="0.25">
      <c r="B24" t="s">
        <v>407</v>
      </c>
      <c r="C24" t="s">
        <v>408</v>
      </c>
    </row>
    <row r="25" spans="1:7" ht="60" x14ac:dyDescent="0.25">
      <c r="A25" s="148" t="s">
        <v>440</v>
      </c>
      <c r="B25" s="147">
        <v>83.308485000000005</v>
      </c>
      <c r="C25" s="147">
        <v>17.723044999999999</v>
      </c>
    </row>
    <row r="26" spans="1:7" ht="66.75" customHeight="1" x14ac:dyDescent="0.25">
      <c r="A26" s="148" t="s">
        <v>441</v>
      </c>
      <c r="B26" s="147">
        <v>83.299436999999998</v>
      </c>
      <c r="C26" s="147">
        <v>17.710158</v>
      </c>
    </row>
  </sheetData>
  <mergeCells count="13">
    <mergeCell ref="B22:E22"/>
    <mergeCell ref="B16:H16"/>
    <mergeCell ref="B1:E1"/>
    <mergeCell ref="B2:E2"/>
    <mergeCell ref="B3:E3"/>
    <mergeCell ref="B4:E4"/>
    <mergeCell ref="B5:E5"/>
    <mergeCell ref="B6:E6"/>
    <mergeCell ref="B7:E7"/>
    <mergeCell ref="B8:E8"/>
    <mergeCell ref="B9:E9"/>
    <mergeCell ref="B10:E10"/>
    <mergeCell ref="B11:E11"/>
  </mergeCells>
  <printOptions horizontalCentered="1" verticalCentered="1"/>
  <pageMargins left="0.45" right="0.45" top="0.5" bottom="0.5" header="0.3" footer="0.3"/>
  <pageSetup paperSize="9"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T132"/>
  <sheetViews>
    <sheetView topLeftCell="F2" zoomScale="85" zoomScaleNormal="85" zoomScalePageLayoutView="85" workbookViewId="0">
      <selection activeCell="A129" sqref="A129"/>
    </sheetView>
  </sheetViews>
  <sheetFormatPr defaultColWidth="8.85546875" defaultRowHeight="15" x14ac:dyDescent="0.25"/>
  <cols>
    <col min="1" max="1" width="7.85546875" style="64" customWidth="1"/>
    <col min="2" max="2" width="20.140625" style="64" customWidth="1"/>
    <col min="3" max="3" width="40.28515625" style="86" bestFit="1" customWidth="1"/>
    <col min="4" max="4" width="23.28515625" style="86" customWidth="1"/>
    <col min="5" max="5" width="17.42578125" style="86" customWidth="1"/>
    <col min="6" max="6" width="17.140625" style="64" customWidth="1"/>
    <col min="7" max="7" width="12.7109375" style="64" customWidth="1"/>
    <col min="8" max="8" width="9.28515625" style="64" customWidth="1"/>
    <col min="9" max="9" width="11.7109375" style="64" customWidth="1"/>
    <col min="10" max="10" width="13.7109375" style="64" customWidth="1"/>
    <col min="11" max="11" width="19.28515625" style="64" hidden="1" customWidth="1"/>
    <col min="12" max="12" width="17.42578125" style="64" hidden="1" customWidth="1"/>
    <col min="13" max="13" width="12.85546875" style="64" customWidth="1"/>
    <col min="14" max="14" width="23.7109375" style="64" hidden="1" customWidth="1"/>
    <col min="15" max="15" width="9.140625" style="64" hidden="1" customWidth="1"/>
    <col min="16" max="17" width="9.140625" style="64" customWidth="1"/>
    <col min="18" max="18" width="13.28515625" style="64" customWidth="1"/>
    <col min="19" max="19" width="11.140625" style="64" customWidth="1"/>
    <col min="20" max="20" width="13.140625" style="64" customWidth="1"/>
    <col min="21" max="21" width="31" style="64" customWidth="1"/>
    <col min="22" max="16384" width="8.85546875" style="64"/>
  </cols>
  <sheetData>
    <row r="1" spans="1:21" ht="26.25" customHeight="1" thickBot="1" x14ac:dyDescent="0.45">
      <c r="A1" s="198" t="s">
        <v>295</v>
      </c>
      <c r="B1" s="199"/>
      <c r="C1" s="199"/>
      <c r="D1" s="199"/>
      <c r="E1" s="199"/>
      <c r="F1" s="199"/>
      <c r="G1" s="199"/>
      <c r="H1" s="199"/>
      <c r="I1" s="199"/>
      <c r="J1" s="199"/>
    </row>
    <row r="2" spans="1:21" ht="26.25" customHeight="1" x14ac:dyDescent="0.4">
      <c r="A2" s="198" t="s">
        <v>296</v>
      </c>
      <c r="B2" s="199"/>
      <c r="C2" s="199"/>
      <c r="D2" s="199"/>
      <c r="E2" s="199"/>
      <c r="F2" s="199"/>
      <c r="G2" s="199"/>
      <c r="H2" s="199"/>
      <c r="I2" s="199"/>
      <c r="J2" s="199"/>
    </row>
    <row r="3" spans="1:21" ht="16.5" customHeight="1" x14ac:dyDescent="0.25">
      <c r="A3" s="200" t="s">
        <v>183</v>
      </c>
      <c r="B3" s="196" t="s">
        <v>1</v>
      </c>
      <c r="C3" s="196" t="s">
        <v>2</v>
      </c>
      <c r="D3" s="134"/>
      <c r="E3" s="134"/>
      <c r="F3" s="78"/>
      <c r="G3" s="88"/>
      <c r="H3" s="88"/>
      <c r="I3" s="196" t="s">
        <v>291</v>
      </c>
      <c r="J3" s="196"/>
    </row>
    <row r="4" spans="1:21" ht="45.75" customHeight="1" thickBot="1" x14ac:dyDescent="0.3">
      <c r="A4" s="200"/>
      <c r="B4" s="196"/>
      <c r="C4" s="197"/>
      <c r="D4" s="135" t="s">
        <v>396</v>
      </c>
      <c r="E4" s="135" t="s">
        <v>397</v>
      </c>
      <c r="F4" s="91" t="s">
        <v>197</v>
      </c>
      <c r="G4" s="91" t="s">
        <v>334</v>
      </c>
      <c r="H4" s="91" t="s">
        <v>335</v>
      </c>
      <c r="I4" s="91" t="str">
        <f>"fixed="&amp;(SUM(I6:I85))</f>
        <v>fixed=404</v>
      </c>
      <c r="J4" s="91" t="str">
        <f>"PTZ="&amp;(SUM(J6:J85))</f>
        <v>PTZ=99</v>
      </c>
      <c r="M4" s="103" t="str">
        <f>"PAS="&amp;(SUM(M6:M106))</f>
        <v>PAS=42</v>
      </c>
      <c r="N4" s="92"/>
      <c r="O4" s="92"/>
      <c r="P4" s="103" t="str">
        <f>"ECB="&amp;(SUM(P6:P106))</f>
        <v>ECB=40</v>
      </c>
      <c r="Q4" s="103" t="s">
        <v>409</v>
      </c>
      <c r="R4" s="93" t="s">
        <v>383</v>
      </c>
      <c r="S4" s="93" t="s">
        <v>332</v>
      </c>
      <c r="T4" s="93" t="s">
        <v>331</v>
      </c>
    </row>
    <row r="5" spans="1:21" ht="16.5" thickBot="1" x14ac:dyDescent="0.3">
      <c r="A5" s="87"/>
      <c r="B5" s="110"/>
      <c r="C5" s="111" t="s">
        <v>382</v>
      </c>
      <c r="D5" s="139"/>
      <c r="E5" s="139"/>
      <c r="F5" s="112"/>
      <c r="G5" s="112">
        <v>20</v>
      </c>
      <c r="H5" s="112">
        <v>5</v>
      </c>
      <c r="I5" s="112">
        <v>5</v>
      </c>
      <c r="J5" s="112">
        <v>7</v>
      </c>
      <c r="K5" s="113"/>
      <c r="L5" s="113"/>
      <c r="M5" s="114">
        <v>5</v>
      </c>
      <c r="N5" s="113"/>
      <c r="O5" s="113"/>
      <c r="P5" s="114">
        <v>5</v>
      </c>
      <c r="Q5" s="114">
        <v>2</v>
      </c>
      <c r="R5" s="113"/>
      <c r="S5" s="113"/>
      <c r="T5" s="115"/>
    </row>
    <row r="6" spans="1:21" ht="13.5" customHeight="1" x14ac:dyDescent="0.25">
      <c r="A6" s="73">
        <v>1</v>
      </c>
      <c r="B6" s="3" t="s">
        <v>6</v>
      </c>
      <c r="C6" s="94" t="s">
        <v>7</v>
      </c>
      <c r="D6" s="7">
        <v>83.332409938228224</v>
      </c>
      <c r="E6" s="7">
        <v>17.754946463967318</v>
      </c>
      <c r="F6" s="94" t="s">
        <v>195</v>
      </c>
      <c r="G6" s="94">
        <v>4</v>
      </c>
      <c r="H6" s="94">
        <v>16</v>
      </c>
      <c r="I6" s="95">
        <v>10</v>
      </c>
      <c r="J6" s="96">
        <v>2</v>
      </c>
      <c r="K6" s="64" t="str">
        <f>VLOOKUP(C6,'GVSCCL-PAS FINAL LIST'!$C$5:$C$54,1,0)</f>
        <v>Hanumanthuwaka</v>
      </c>
      <c r="L6" s="64">
        <f>IF(C6=K6,1,0)</f>
        <v>1</v>
      </c>
      <c r="M6" s="102">
        <f>_xlfn.IFNA(L6,0)</f>
        <v>1</v>
      </c>
      <c r="N6" s="102" t="e">
        <f>VLOOKUP(C6,'GVSCCL-ECB FINAL LIST'!$C$5:$C$54,1,0)</f>
        <v>#N/A</v>
      </c>
      <c r="O6" s="102" t="e">
        <f>IF(C6=N6,1,0)</f>
        <v>#N/A</v>
      </c>
      <c r="P6" s="102">
        <v>0</v>
      </c>
      <c r="Q6" s="102">
        <v>1</v>
      </c>
      <c r="R6" s="102">
        <f>(20*G6)+(5*H6)+(5*I6)+(7*J6)+(5*M6)+(5*P6)+(2*Q6)</f>
        <v>231</v>
      </c>
      <c r="S6" s="102" t="str">
        <f t="shared" ref="S6:S37" si="0">IF(R6&gt;39,"1GB","100MB")</f>
        <v>1GB</v>
      </c>
      <c r="T6" s="102">
        <f t="shared" ref="T6:T37" si="1">IF(F6="RLVD junction",2,1)</f>
        <v>2</v>
      </c>
    </row>
    <row r="7" spans="1:21" s="65" customFormat="1" x14ac:dyDescent="0.25">
      <c r="A7" s="73">
        <v>2</v>
      </c>
      <c r="B7" s="74" t="s">
        <v>302</v>
      </c>
      <c r="C7" s="80" t="s">
        <v>9</v>
      </c>
      <c r="D7" s="7">
        <v>83.327917306866908</v>
      </c>
      <c r="E7" s="7">
        <v>17.742760443081291</v>
      </c>
      <c r="F7" s="80" t="s">
        <v>195</v>
      </c>
      <c r="G7" s="80">
        <v>4</v>
      </c>
      <c r="H7" s="80">
        <v>11</v>
      </c>
      <c r="I7" s="74">
        <v>6</v>
      </c>
      <c r="J7" s="74">
        <v>1</v>
      </c>
      <c r="K7" s="64" t="str">
        <f>VLOOKUP(C7,'GVSCCL-PAS FINAL LIST'!$C$5:$C$54,1,0)</f>
        <v>MVP Double Road</v>
      </c>
      <c r="L7" s="64">
        <f t="shared" ref="L7:L70" si="2">IF(C7=K7,1,0)</f>
        <v>1</v>
      </c>
      <c r="M7" s="102">
        <f t="shared" ref="M7:M70" si="3">_xlfn.IFNA(L7,0)</f>
        <v>1</v>
      </c>
      <c r="N7" s="102" t="e">
        <f>VLOOKUP(C7,'GVSCCL-ECB FINAL LIST'!$C$5:$C$54,1,0)</f>
        <v>#N/A</v>
      </c>
      <c r="O7" s="102" t="e">
        <f t="shared" ref="O7:O70" si="4">IF(C7=N7,1,0)</f>
        <v>#N/A</v>
      </c>
      <c r="P7" s="2">
        <f t="shared" ref="P7:P70" si="5">_xlfn.IFNA(O7,0)</f>
        <v>0</v>
      </c>
      <c r="Q7" s="2">
        <v>1</v>
      </c>
      <c r="R7" s="102">
        <f t="shared" ref="R7:R70" si="6">(20*G7)+(5*H7)+(5*I7)+(7*J7)+(5*M7)+(5*P7)+(2*Q7)</f>
        <v>179</v>
      </c>
      <c r="S7" s="2" t="str">
        <f t="shared" si="0"/>
        <v>1GB</v>
      </c>
      <c r="T7" s="102">
        <f t="shared" si="1"/>
        <v>2</v>
      </c>
      <c r="U7" s="64"/>
    </row>
    <row r="8" spans="1:21" x14ac:dyDescent="0.25">
      <c r="A8" s="73">
        <v>3</v>
      </c>
      <c r="B8" s="3" t="s">
        <v>15</v>
      </c>
      <c r="C8" s="8" t="s">
        <v>16</v>
      </c>
      <c r="D8" s="7">
        <v>83.203586758652278</v>
      </c>
      <c r="E8" s="7">
        <v>17.68507719757886</v>
      </c>
      <c r="F8" s="8" t="s">
        <v>195</v>
      </c>
      <c r="G8" s="8">
        <v>4</v>
      </c>
      <c r="H8" s="8">
        <v>12</v>
      </c>
      <c r="I8" s="5">
        <v>11</v>
      </c>
      <c r="J8" s="5">
        <v>2</v>
      </c>
      <c r="K8" s="64" t="str">
        <f>VLOOKUP(C8,'GVSCCL-PAS FINAL LIST'!$C$5:$C$54,1,0)</f>
        <v>Old Gajuwaka</v>
      </c>
      <c r="L8" s="64">
        <f t="shared" si="2"/>
        <v>1</v>
      </c>
      <c r="M8" s="102">
        <f t="shared" si="3"/>
        <v>1</v>
      </c>
      <c r="N8" s="102" t="str">
        <f>VLOOKUP(C8,'GVSCCL-ECB FINAL LIST'!$C$5:$C$54,1,0)</f>
        <v>Old Gajuwaka</v>
      </c>
      <c r="O8" s="102">
        <f t="shared" si="4"/>
        <v>1</v>
      </c>
      <c r="P8" s="2">
        <f t="shared" si="5"/>
        <v>1</v>
      </c>
      <c r="Q8" s="2">
        <v>1</v>
      </c>
      <c r="R8" s="102">
        <f t="shared" si="6"/>
        <v>221</v>
      </c>
      <c r="S8" s="2" t="str">
        <f t="shared" si="0"/>
        <v>1GB</v>
      </c>
      <c r="T8" s="102">
        <f t="shared" si="1"/>
        <v>2</v>
      </c>
    </row>
    <row r="9" spans="1:21" ht="17.25" customHeight="1" x14ac:dyDescent="0.25">
      <c r="A9" s="73">
        <v>4</v>
      </c>
      <c r="B9" s="3" t="s">
        <v>15</v>
      </c>
      <c r="C9" s="8" t="s">
        <v>19</v>
      </c>
      <c r="D9" s="7">
        <v>83.203673794696343</v>
      </c>
      <c r="E9" s="7">
        <v>17.719501037315752</v>
      </c>
      <c r="F9" s="8"/>
      <c r="G9" s="8"/>
      <c r="H9" s="8"/>
      <c r="I9" s="5">
        <v>6</v>
      </c>
      <c r="J9" s="5">
        <v>1</v>
      </c>
      <c r="K9" s="64" t="str">
        <f>VLOOKUP(C9,'GVSCCL-PAS FINAL LIST'!$C$5:$C$54,1,0)</f>
        <v>Sheelanagar</v>
      </c>
      <c r="L9" s="64">
        <f t="shared" si="2"/>
        <v>1</v>
      </c>
      <c r="M9" s="102">
        <f>_xlfn.IFNA(L9,0)</f>
        <v>1</v>
      </c>
      <c r="N9" s="102" t="str">
        <f>VLOOKUP(C9,'GVSCCL-ECB FINAL LIST'!$C$5:$C$54,1,0)</f>
        <v>Sheelanagar</v>
      </c>
      <c r="O9" s="102">
        <f t="shared" si="4"/>
        <v>1</v>
      </c>
      <c r="P9" s="2">
        <f t="shared" si="5"/>
        <v>1</v>
      </c>
      <c r="Q9" s="2">
        <v>1</v>
      </c>
      <c r="R9" s="102">
        <f t="shared" si="6"/>
        <v>49</v>
      </c>
      <c r="S9" s="2" t="str">
        <f t="shared" si="0"/>
        <v>1GB</v>
      </c>
      <c r="T9" s="102">
        <f t="shared" si="1"/>
        <v>1</v>
      </c>
    </row>
    <row r="10" spans="1:21" ht="13.5" customHeight="1" x14ac:dyDescent="0.25">
      <c r="A10" s="73">
        <v>5</v>
      </c>
      <c r="B10" s="3" t="s">
        <v>3</v>
      </c>
      <c r="C10" s="8" t="s">
        <v>29</v>
      </c>
      <c r="D10" s="7">
        <v>83.304797335720707</v>
      </c>
      <c r="E10" s="7">
        <v>17.737787766629751</v>
      </c>
      <c r="F10" s="8"/>
      <c r="G10" s="8"/>
      <c r="H10" s="8"/>
      <c r="I10" s="5">
        <v>5</v>
      </c>
      <c r="J10" s="5">
        <v>1</v>
      </c>
      <c r="K10" s="64" t="e">
        <f>VLOOKUP(C10,'GVSCCL-PAS FINAL LIST'!$C$5:$C$54,1,0)</f>
        <v>#N/A</v>
      </c>
      <c r="L10" s="64" t="e">
        <f t="shared" si="2"/>
        <v>#N/A</v>
      </c>
      <c r="M10" s="102">
        <f t="shared" si="3"/>
        <v>0</v>
      </c>
      <c r="N10" s="102" t="e">
        <f>VLOOKUP(C10,'GVSCCL-ECB FINAL LIST'!$C$5:$C$54,1,0)</f>
        <v>#N/A</v>
      </c>
      <c r="O10" s="102" t="e">
        <f t="shared" si="4"/>
        <v>#N/A</v>
      </c>
      <c r="P10" s="2">
        <f>_xlfn.IFNA(O10,0)</f>
        <v>0</v>
      </c>
      <c r="Q10" s="2">
        <v>1</v>
      </c>
      <c r="R10" s="102">
        <f t="shared" si="6"/>
        <v>34</v>
      </c>
      <c r="S10" s="2" t="str">
        <f t="shared" si="0"/>
        <v>100MB</v>
      </c>
      <c r="T10" s="102">
        <f t="shared" si="1"/>
        <v>1</v>
      </c>
    </row>
    <row r="11" spans="1:21" x14ac:dyDescent="0.25">
      <c r="A11" s="73">
        <v>6</v>
      </c>
      <c r="B11" s="3" t="s">
        <v>302</v>
      </c>
      <c r="C11" s="8" t="s">
        <v>31</v>
      </c>
      <c r="D11" s="7">
        <v>83.331146333925105</v>
      </c>
      <c r="E11" s="7">
        <v>17.74750272921278</v>
      </c>
      <c r="F11" s="8"/>
      <c r="G11" s="8"/>
      <c r="H11" s="8"/>
      <c r="I11" s="3">
        <v>3</v>
      </c>
      <c r="J11" s="3">
        <v>1</v>
      </c>
      <c r="K11" s="64" t="str">
        <f>VLOOKUP(C11,'GVSCCL-PAS FINAL LIST'!$C$5:$C$54,1,0)</f>
        <v>Venkojipalem</v>
      </c>
      <c r="L11" s="64">
        <f t="shared" si="2"/>
        <v>1</v>
      </c>
      <c r="M11" s="102">
        <f t="shared" si="3"/>
        <v>1</v>
      </c>
      <c r="N11" s="102" t="e">
        <f>VLOOKUP(C11,'GVSCCL-ECB FINAL LIST'!$C$5:$C$54,1,0)</f>
        <v>#N/A</v>
      </c>
      <c r="O11" s="102" t="e">
        <f t="shared" si="4"/>
        <v>#N/A</v>
      </c>
      <c r="P11" s="2">
        <f>_xlfn.IFNA(O11,0)</f>
        <v>0</v>
      </c>
      <c r="Q11" s="2">
        <v>1</v>
      </c>
      <c r="R11" s="102">
        <f t="shared" si="6"/>
        <v>29</v>
      </c>
      <c r="S11" s="2" t="str">
        <f t="shared" si="0"/>
        <v>100MB</v>
      </c>
      <c r="T11" s="102">
        <f t="shared" si="1"/>
        <v>1</v>
      </c>
    </row>
    <row r="12" spans="1:21" ht="17.25" customHeight="1" x14ac:dyDescent="0.25">
      <c r="A12" s="73">
        <v>7</v>
      </c>
      <c r="B12" s="3" t="s">
        <v>15</v>
      </c>
      <c r="C12" s="8" t="s">
        <v>32</v>
      </c>
      <c r="D12" s="7">
        <v>83.205295600037232</v>
      </c>
      <c r="E12" s="7">
        <v>17.697273899724411</v>
      </c>
      <c r="F12" s="8" t="s">
        <v>195</v>
      </c>
      <c r="G12" s="8">
        <v>3</v>
      </c>
      <c r="H12" s="8">
        <v>9</v>
      </c>
      <c r="I12" s="5">
        <v>7</v>
      </c>
      <c r="J12" s="5">
        <v>1</v>
      </c>
      <c r="K12" s="64" t="str">
        <f>VLOOKUP(C12,'GVSCCL-PAS FINAL LIST'!$C$5:$C$54,1,0)</f>
        <v>Autonagar</v>
      </c>
      <c r="L12" s="64">
        <f t="shared" si="2"/>
        <v>1</v>
      </c>
      <c r="M12" s="102">
        <f t="shared" si="3"/>
        <v>1</v>
      </c>
      <c r="N12" s="102" t="e">
        <f>VLOOKUP(C12,'GVSCCL-ECB FINAL LIST'!$C$5:$C$54,1,0)</f>
        <v>#N/A</v>
      </c>
      <c r="O12" s="102" t="e">
        <f t="shared" si="4"/>
        <v>#N/A</v>
      </c>
      <c r="P12" s="2">
        <f>_xlfn.IFNA(O12,0)</f>
        <v>0</v>
      </c>
      <c r="Q12" s="2">
        <v>1</v>
      </c>
      <c r="R12" s="102">
        <f t="shared" si="6"/>
        <v>154</v>
      </c>
      <c r="S12" s="2" t="str">
        <f t="shared" si="0"/>
        <v>1GB</v>
      </c>
      <c r="T12" s="102">
        <f t="shared" si="1"/>
        <v>2</v>
      </c>
    </row>
    <row r="13" spans="1:21" x14ac:dyDescent="0.25">
      <c r="A13" s="73">
        <v>8</v>
      </c>
      <c r="B13" s="3" t="s">
        <v>15</v>
      </c>
      <c r="C13" s="8" t="s">
        <v>34</v>
      </c>
      <c r="D13" s="7">
        <v>83.205551355368129</v>
      </c>
      <c r="E13" s="7">
        <v>17.701918996923141</v>
      </c>
      <c r="F13" s="8"/>
      <c r="G13" s="8"/>
      <c r="H13" s="8"/>
      <c r="I13" s="5">
        <v>8</v>
      </c>
      <c r="J13" s="5">
        <v>1</v>
      </c>
      <c r="K13" s="64" t="e">
        <f>VLOOKUP(C13,'GVSCCL-PAS FINAL LIST'!$C$5:$C$54,1,0)</f>
        <v>#N/A</v>
      </c>
      <c r="L13" s="64" t="e">
        <f t="shared" si="2"/>
        <v>#N/A</v>
      </c>
      <c r="M13" s="102">
        <f t="shared" si="3"/>
        <v>0</v>
      </c>
      <c r="N13" s="102" t="e">
        <f>VLOOKUP(C13,'GVSCCL-ECB FINAL LIST'!$C$5:$C$54,1,0)</f>
        <v>#N/A</v>
      </c>
      <c r="O13" s="102" t="e">
        <f t="shared" si="4"/>
        <v>#N/A</v>
      </c>
      <c r="P13" s="2">
        <f t="shared" si="5"/>
        <v>0</v>
      </c>
      <c r="Q13" s="2">
        <v>1</v>
      </c>
      <c r="R13" s="102">
        <f t="shared" si="6"/>
        <v>49</v>
      </c>
      <c r="S13" s="2" t="str">
        <f t="shared" si="0"/>
        <v>1GB</v>
      </c>
      <c r="T13" s="102">
        <f t="shared" si="1"/>
        <v>1</v>
      </c>
    </row>
    <row r="14" spans="1:21" x14ac:dyDescent="0.25">
      <c r="A14" s="73">
        <v>9</v>
      </c>
      <c r="B14" s="3" t="s">
        <v>15</v>
      </c>
      <c r="C14" s="8" t="s">
        <v>35</v>
      </c>
      <c r="D14" s="7">
        <v>83.1884499048072</v>
      </c>
      <c r="E14" s="7">
        <v>17.683627638381161</v>
      </c>
      <c r="F14" s="8"/>
      <c r="G14" s="8"/>
      <c r="H14" s="8"/>
      <c r="I14" s="5">
        <v>4</v>
      </c>
      <c r="J14" s="5">
        <v>1</v>
      </c>
      <c r="K14" s="64" t="str">
        <f>VLOOKUP(C14,'GVSCCL-PAS FINAL LIST'!$C$5:$C$54,1,0)</f>
        <v>Srinagar</v>
      </c>
      <c r="L14" s="64">
        <f t="shared" si="2"/>
        <v>1</v>
      </c>
      <c r="M14" s="102">
        <f t="shared" si="3"/>
        <v>1</v>
      </c>
      <c r="N14" s="102" t="e">
        <f>VLOOKUP(C14,'GVSCCL-ECB FINAL LIST'!$C$5:$C$54,1,0)</f>
        <v>#N/A</v>
      </c>
      <c r="O14" s="102" t="e">
        <f t="shared" si="4"/>
        <v>#N/A</v>
      </c>
      <c r="P14" s="2">
        <f t="shared" si="5"/>
        <v>0</v>
      </c>
      <c r="Q14" s="2">
        <v>1</v>
      </c>
      <c r="R14" s="102">
        <f t="shared" si="6"/>
        <v>34</v>
      </c>
      <c r="S14" s="2" t="str">
        <f t="shared" si="0"/>
        <v>100MB</v>
      </c>
      <c r="T14" s="102">
        <f t="shared" si="1"/>
        <v>1</v>
      </c>
    </row>
    <row r="15" spans="1:21" x14ac:dyDescent="0.25">
      <c r="A15" s="73">
        <v>10</v>
      </c>
      <c r="B15" s="3" t="s">
        <v>8</v>
      </c>
      <c r="C15" s="8" t="s">
        <v>36</v>
      </c>
      <c r="D15" s="7">
        <v>83.314117816452523</v>
      </c>
      <c r="E15" s="7">
        <v>17.729566531560049</v>
      </c>
      <c r="F15" s="8"/>
      <c r="G15" s="8"/>
      <c r="H15" s="8"/>
      <c r="I15" s="5">
        <v>5</v>
      </c>
      <c r="J15" s="5">
        <v>1</v>
      </c>
      <c r="K15" s="64" t="str">
        <f>VLOOKUP(C15,'GVSCCL-PAS FINAL LIST'!$C$5:$C$54,1,0)</f>
        <v>Masque</v>
      </c>
      <c r="L15" s="64">
        <f t="shared" si="2"/>
        <v>1</v>
      </c>
      <c r="M15" s="102">
        <f t="shared" si="3"/>
        <v>1</v>
      </c>
      <c r="N15" s="102" t="e">
        <f>VLOOKUP(C15,'GVSCCL-ECB FINAL LIST'!$C$5:$C$54,1,0)</f>
        <v>#N/A</v>
      </c>
      <c r="O15" s="102" t="e">
        <f t="shared" si="4"/>
        <v>#N/A</v>
      </c>
      <c r="P15" s="2">
        <f t="shared" si="5"/>
        <v>0</v>
      </c>
      <c r="Q15" s="2">
        <v>1</v>
      </c>
      <c r="R15" s="102">
        <f t="shared" si="6"/>
        <v>39</v>
      </c>
      <c r="S15" s="2" t="str">
        <f t="shared" si="0"/>
        <v>100MB</v>
      </c>
      <c r="T15" s="102">
        <f t="shared" si="1"/>
        <v>1</v>
      </c>
    </row>
    <row r="16" spans="1:21" x14ac:dyDescent="0.25">
      <c r="A16" s="73">
        <v>11</v>
      </c>
      <c r="B16" s="3" t="s">
        <v>39</v>
      </c>
      <c r="C16" s="8" t="s">
        <v>40</v>
      </c>
      <c r="D16" s="7">
        <v>83.217803206196351</v>
      </c>
      <c r="E16" s="7">
        <v>17.75169030106624</v>
      </c>
      <c r="F16" s="8"/>
      <c r="G16" s="8"/>
      <c r="H16" s="8"/>
      <c r="I16" s="5">
        <v>5</v>
      </c>
      <c r="J16" s="5">
        <v>1</v>
      </c>
      <c r="K16" s="64" t="str">
        <f>VLOOKUP(C16,'GVSCCL-PAS FINAL LIST'!$C$5:$C$54,1,0)</f>
        <v>Gopalapatnam petrol Bunk</v>
      </c>
      <c r="L16" s="64">
        <f t="shared" si="2"/>
        <v>1</v>
      </c>
      <c r="M16" s="102">
        <f t="shared" si="3"/>
        <v>1</v>
      </c>
      <c r="N16" s="102" t="e">
        <f>VLOOKUP(C16,'GVSCCL-ECB FINAL LIST'!$C$5:$C$54,1,0)</f>
        <v>#N/A</v>
      </c>
      <c r="O16" s="102" t="e">
        <f t="shared" si="4"/>
        <v>#N/A</v>
      </c>
      <c r="P16" s="2">
        <f t="shared" si="5"/>
        <v>0</v>
      </c>
      <c r="Q16" s="2">
        <v>1</v>
      </c>
      <c r="R16" s="102">
        <f t="shared" si="6"/>
        <v>39</v>
      </c>
      <c r="S16" s="2" t="str">
        <f t="shared" si="0"/>
        <v>100MB</v>
      </c>
      <c r="T16" s="102">
        <f t="shared" si="1"/>
        <v>1</v>
      </c>
    </row>
    <row r="17" spans="1:20" x14ac:dyDescent="0.25">
      <c r="A17" s="73">
        <v>12</v>
      </c>
      <c r="B17" s="3" t="s">
        <v>226</v>
      </c>
      <c r="C17" s="8" t="s">
        <v>42</v>
      </c>
      <c r="D17" s="7">
        <v>83.170536013892686</v>
      </c>
      <c r="E17" s="7">
        <v>17.68528056571618</v>
      </c>
      <c r="F17" s="8"/>
      <c r="G17" s="8"/>
      <c r="H17" s="8"/>
      <c r="I17" s="5">
        <v>3</v>
      </c>
      <c r="J17" s="5">
        <v>1</v>
      </c>
      <c r="K17" s="64" t="e">
        <f>VLOOKUP(C17,'GVSCCL-PAS FINAL LIST'!$C$5:$C$54,1,0)</f>
        <v>#N/A</v>
      </c>
      <c r="L17" s="64" t="e">
        <f t="shared" si="2"/>
        <v>#N/A</v>
      </c>
      <c r="M17" s="102">
        <f t="shared" si="3"/>
        <v>0</v>
      </c>
      <c r="N17" s="102" t="e">
        <f>VLOOKUP(C17,'GVSCCL-ECB FINAL LIST'!$C$5:$C$54,1,0)</f>
        <v>#N/A</v>
      </c>
      <c r="O17" s="102" t="e">
        <f t="shared" si="4"/>
        <v>#N/A</v>
      </c>
      <c r="P17" s="2">
        <f t="shared" si="5"/>
        <v>0</v>
      </c>
      <c r="Q17" s="2">
        <v>1</v>
      </c>
      <c r="R17" s="102">
        <f t="shared" si="6"/>
        <v>24</v>
      </c>
      <c r="S17" s="2" t="str">
        <f t="shared" si="0"/>
        <v>100MB</v>
      </c>
      <c r="T17" s="102">
        <f t="shared" si="1"/>
        <v>1</v>
      </c>
    </row>
    <row r="18" spans="1:20" x14ac:dyDescent="0.25">
      <c r="A18" s="73">
        <v>13</v>
      </c>
      <c r="B18" s="3" t="s">
        <v>6</v>
      </c>
      <c r="C18" s="8" t="s">
        <v>45</v>
      </c>
      <c r="D18" s="7">
        <v>83.333942195202695</v>
      </c>
      <c r="E18" s="7">
        <v>17.761018548357491</v>
      </c>
      <c r="F18" s="8"/>
      <c r="G18" s="8"/>
      <c r="H18" s="8"/>
      <c r="I18" s="5">
        <v>5</v>
      </c>
      <c r="J18" s="5">
        <v>1</v>
      </c>
      <c r="K18" s="64" t="str">
        <f>VLOOKUP(C18,'GVSCCL-PAS FINAL LIST'!$C$5:$C$54,1,0)</f>
        <v>Adarsh Nagar</v>
      </c>
      <c r="L18" s="64">
        <f t="shared" si="2"/>
        <v>1</v>
      </c>
      <c r="M18" s="102">
        <f t="shared" si="3"/>
        <v>1</v>
      </c>
      <c r="N18" s="102" t="e">
        <f>VLOOKUP(C18,'GVSCCL-ECB FINAL LIST'!$C$5:$C$54,1,0)</f>
        <v>#N/A</v>
      </c>
      <c r="O18" s="102" t="e">
        <f t="shared" si="4"/>
        <v>#N/A</v>
      </c>
      <c r="P18" s="2">
        <f t="shared" si="5"/>
        <v>0</v>
      </c>
      <c r="Q18" s="2">
        <v>1</v>
      </c>
      <c r="R18" s="102">
        <f t="shared" si="6"/>
        <v>39</v>
      </c>
      <c r="S18" s="2" t="str">
        <f t="shared" si="0"/>
        <v>100MB</v>
      </c>
      <c r="T18" s="102">
        <f t="shared" si="1"/>
        <v>1</v>
      </c>
    </row>
    <row r="19" spans="1:20" x14ac:dyDescent="0.25">
      <c r="A19" s="73">
        <v>14</v>
      </c>
      <c r="B19" s="3" t="s">
        <v>303</v>
      </c>
      <c r="C19" s="8" t="s">
        <v>50</v>
      </c>
      <c r="D19" s="7">
        <v>83.306284454860048</v>
      </c>
      <c r="E19" s="7">
        <v>17.726569509870291</v>
      </c>
      <c r="F19" s="8"/>
      <c r="G19" s="8"/>
      <c r="H19" s="8"/>
      <c r="I19" s="5">
        <v>3</v>
      </c>
      <c r="J19" s="5">
        <v>1</v>
      </c>
      <c r="K19" s="64" t="e">
        <f>VLOOKUP(C19,'GVSCCL-PAS FINAL LIST'!$C$5:$C$54,1,0)</f>
        <v>#N/A</v>
      </c>
      <c r="L19" s="64" t="e">
        <f t="shared" si="2"/>
        <v>#N/A</v>
      </c>
      <c r="M19" s="102">
        <v>0</v>
      </c>
      <c r="N19" s="102" t="e">
        <f>VLOOKUP(C19,'GVSCCL-ECB FINAL LIST'!$C$5:$C$54,1,0)</f>
        <v>#N/A</v>
      </c>
      <c r="O19" s="102" t="e">
        <f t="shared" si="4"/>
        <v>#N/A</v>
      </c>
      <c r="P19" s="2">
        <v>1</v>
      </c>
      <c r="Q19" s="2">
        <v>1</v>
      </c>
      <c r="R19" s="102">
        <f t="shared" si="6"/>
        <v>29</v>
      </c>
      <c r="S19" s="2" t="str">
        <f t="shared" si="0"/>
        <v>100MB</v>
      </c>
      <c r="T19" s="102">
        <f t="shared" si="1"/>
        <v>1</v>
      </c>
    </row>
    <row r="20" spans="1:20" x14ac:dyDescent="0.25">
      <c r="A20" s="73">
        <v>15</v>
      </c>
      <c r="B20" s="3" t="s">
        <v>12</v>
      </c>
      <c r="C20" s="8" t="s">
        <v>52</v>
      </c>
      <c r="D20" s="7">
        <v>83.27843530589584</v>
      </c>
      <c r="E20" s="7">
        <v>17.73206170356443</v>
      </c>
      <c r="F20" s="8"/>
      <c r="G20" s="8"/>
      <c r="H20" s="8"/>
      <c r="I20" s="5">
        <v>5</v>
      </c>
      <c r="J20" s="5">
        <v>1</v>
      </c>
      <c r="K20" s="64" t="str">
        <f>VLOOKUP(C20,'GVSCCL-PAS FINAL LIST'!$C$5:$C$54,1,0)</f>
        <v>kancharapalem Mettu</v>
      </c>
      <c r="L20" s="64">
        <f t="shared" si="2"/>
        <v>1</v>
      </c>
      <c r="M20" s="102">
        <f t="shared" si="3"/>
        <v>1</v>
      </c>
      <c r="N20" s="102" t="str">
        <f>VLOOKUP(C20,'GVSCCL-ECB FINAL LIST'!$C$5:$C$54,1,0)</f>
        <v>kancharapalem Mettu</v>
      </c>
      <c r="O20" s="102">
        <f t="shared" si="4"/>
        <v>1</v>
      </c>
      <c r="P20" s="2">
        <f t="shared" si="5"/>
        <v>1</v>
      </c>
      <c r="Q20" s="2"/>
      <c r="R20" s="102">
        <f t="shared" si="6"/>
        <v>42</v>
      </c>
      <c r="S20" s="2" t="str">
        <f t="shared" si="0"/>
        <v>1GB</v>
      </c>
      <c r="T20" s="102">
        <f t="shared" si="1"/>
        <v>1</v>
      </c>
    </row>
    <row r="21" spans="1:20" x14ac:dyDescent="0.25">
      <c r="A21" s="73">
        <v>16</v>
      </c>
      <c r="B21" s="3" t="s">
        <v>54</v>
      </c>
      <c r="C21" s="159" t="s">
        <v>427</v>
      </c>
      <c r="D21" s="7">
        <v>83.368673724046602</v>
      </c>
      <c r="E21" s="7">
        <v>17.869669057980168</v>
      </c>
      <c r="F21" s="8"/>
      <c r="G21" s="8"/>
      <c r="H21" s="8"/>
      <c r="I21" s="3">
        <v>7</v>
      </c>
      <c r="J21" s="3">
        <v>1</v>
      </c>
      <c r="K21" s="64" t="e">
        <f>VLOOKUP(C21,'GVSCCL-PAS FINAL LIST'!$C$5:$C$54,1,0)</f>
        <v>#N/A</v>
      </c>
      <c r="L21" s="64" t="e">
        <f t="shared" si="2"/>
        <v>#N/A</v>
      </c>
      <c r="M21" s="102">
        <f t="shared" si="3"/>
        <v>0</v>
      </c>
      <c r="N21" s="102" t="e">
        <f>VLOOKUP(C21,'GVSCCL-ECB FINAL LIST'!$C$5:$C$54,1,0)</f>
        <v>#N/A</v>
      </c>
      <c r="O21" s="102" t="e">
        <f t="shared" si="4"/>
        <v>#N/A</v>
      </c>
      <c r="P21" s="2">
        <f t="shared" si="5"/>
        <v>0</v>
      </c>
      <c r="Q21" s="2"/>
      <c r="R21" s="102">
        <f t="shared" si="6"/>
        <v>42</v>
      </c>
      <c r="S21" s="2" t="str">
        <f t="shared" si="0"/>
        <v>1GB</v>
      </c>
      <c r="T21" s="102">
        <f t="shared" si="1"/>
        <v>1</v>
      </c>
    </row>
    <row r="22" spans="1:20" x14ac:dyDescent="0.25">
      <c r="A22" s="73">
        <v>17</v>
      </c>
      <c r="B22" s="3" t="s">
        <v>3</v>
      </c>
      <c r="C22" s="8" t="s">
        <v>56</v>
      </c>
      <c r="D22" s="7">
        <v>83.294500605947874</v>
      </c>
      <c r="E22" s="7">
        <v>17.739001474960251</v>
      </c>
      <c r="F22" s="8"/>
      <c r="G22" s="8"/>
      <c r="H22" s="8"/>
      <c r="I22" s="5">
        <v>4</v>
      </c>
      <c r="J22" s="5">
        <v>1</v>
      </c>
      <c r="K22" s="64" t="e">
        <f>VLOOKUP(C22,'GVSCCL-PAS FINAL LIST'!$C$5:$C$54,1,0)</f>
        <v>#N/A</v>
      </c>
      <c r="L22" s="64" t="e">
        <f t="shared" si="2"/>
        <v>#N/A</v>
      </c>
      <c r="M22" s="102">
        <f t="shared" si="3"/>
        <v>0</v>
      </c>
      <c r="N22" s="102" t="e">
        <f>VLOOKUP(C22,'GVSCCL-ECB FINAL LIST'!$C$5:$C$54,1,0)</f>
        <v>#N/A</v>
      </c>
      <c r="O22" s="102" t="e">
        <f t="shared" si="4"/>
        <v>#N/A</v>
      </c>
      <c r="P22" s="2">
        <f t="shared" si="5"/>
        <v>0</v>
      </c>
      <c r="Q22" s="2"/>
      <c r="R22" s="102">
        <f t="shared" si="6"/>
        <v>27</v>
      </c>
      <c r="S22" s="2" t="str">
        <f t="shared" si="0"/>
        <v>100MB</v>
      </c>
      <c r="T22" s="102">
        <f t="shared" si="1"/>
        <v>1</v>
      </c>
    </row>
    <row r="23" spans="1:20" x14ac:dyDescent="0.25">
      <c r="A23" s="73">
        <v>18</v>
      </c>
      <c r="B23" s="3" t="s">
        <v>39</v>
      </c>
      <c r="C23" s="8" t="s">
        <v>66</v>
      </c>
      <c r="D23" s="7">
        <v>83.235861701195688</v>
      </c>
      <c r="E23" s="7">
        <v>17.77107821000077</v>
      </c>
      <c r="F23" s="8"/>
      <c r="G23" s="8"/>
      <c r="H23" s="8"/>
      <c r="I23" s="5">
        <v>6</v>
      </c>
      <c r="J23" s="5">
        <v>2</v>
      </c>
      <c r="K23" s="64" t="str">
        <f>VLOOKUP(C23,'GVSCCL-PAS FINAL LIST'!$C$5:$C$54,1,0)</f>
        <v>Gosala</v>
      </c>
      <c r="L23" s="64">
        <f t="shared" si="2"/>
        <v>1</v>
      </c>
      <c r="M23" s="102">
        <f t="shared" si="3"/>
        <v>1</v>
      </c>
      <c r="N23" s="102" t="e">
        <f>VLOOKUP(C23,'GVSCCL-ECB FINAL LIST'!$C$5:$C$54,1,0)</f>
        <v>#N/A</v>
      </c>
      <c r="O23" s="102" t="e">
        <f t="shared" si="4"/>
        <v>#N/A</v>
      </c>
      <c r="P23" s="2">
        <f t="shared" si="5"/>
        <v>0</v>
      </c>
      <c r="Q23" s="2"/>
      <c r="R23" s="102">
        <f t="shared" si="6"/>
        <v>49</v>
      </c>
      <c r="S23" s="2" t="str">
        <f t="shared" si="0"/>
        <v>1GB</v>
      </c>
      <c r="T23" s="102">
        <f t="shared" si="1"/>
        <v>1</v>
      </c>
    </row>
    <row r="24" spans="1:20" x14ac:dyDescent="0.25">
      <c r="A24" s="73">
        <v>19</v>
      </c>
      <c r="B24" s="3" t="s">
        <v>39</v>
      </c>
      <c r="C24" s="159" t="s">
        <v>67</v>
      </c>
      <c r="D24" s="7">
        <v>83.221567948840416</v>
      </c>
      <c r="E24" s="7">
        <v>17.746607085888421</v>
      </c>
      <c r="F24" s="8"/>
      <c r="G24" s="8"/>
      <c r="H24" s="8"/>
      <c r="I24" s="3">
        <v>5</v>
      </c>
      <c r="J24" s="3">
        <v>1</v>
      </c>
      <c r="K24" s="64" t="e">
        <f>VLOOKUP(C24,'GVSCCL-PAS FINAL LIST'!$C$5:$C$54,1,0)</f>
        <v>#N/A</v>
      </c>
      <c r="L24" s="64" t="e">
        <f t="shared" si="2"/>
        <v>#N/A</v>
      </c>
      <c r="M24" s="102">
        <f t="shared" si="3"/>
        <v>0</v>
      </c>
      <c r="N24" s="102" t="e">
        <f>VLOOKUP(C24,'GVSCCL-ECB FINAL LIST'!$C$5:$C$54,1,0)</f>
        <v>#N/A</v>
      </c>
      <c r="O24" s="102" t="e">
        <f t="shared" si="4"/>
        <v>#N/A</v>
      </c>
      <c r="P24" s="2">
        <f t="shared" si="5"/>
        <v>0</v>
      </c>
      <c r="Q24" s="2"/>
      <c r="R24" s="102">
        <f t="shared" si="6"/>
        <v>32</v>
      </c>
      <c r="S24" s="2" t="str">
        <f t="shared" si="0"/>
        <v>100MB</v>
      </c>
      <c r="T24" s="102">
        <f t="shared" si="1"/>
        <v>1</v>
      </c>
    </row>
    <row r="25" spans="1:20" x14ac:dyDescent="0.25">
      <c r="A25" s="73">
        <v>20</v>
      </c>
      <c r="B25" s="3" t="s">
        <v>303</v>
      </c>
      <c r="C25" s="8" t="s">
        <v>69</v>
      </c>
      <c r="D25" s="7">
        <v>83.314361895820909</v>
      </c>
      <c r="E25" s="7">
        <v>17.743429060590969</v>
      </c>
      <c r="F25" s="8"/>
      <c r="G25" s="8"/>
      <c r="H25" s="8"/>
      <c r="I25" s="3">
        <v>4</v>
      </c>
      <c r="J25" s="3">
        <v>1</v>
      </c>
      <c r="K25" s="64" t="e">
        <f>VLOOKUP(C25,'GVSCCL-PAS FINAL LIST'!$C$5:$C$54,1,0)</f>
        <v>#N/A</v>
      </c>
      <c r="L25" s="64" t="e">
        <f t="shared" si="2"/>
        <v>#N/A</v>
      </c>
      <c r="M25" s="102">
        <f t="shared" si="3"/>
        <v>0</v>
      </c>
      <c r="N25" s="102" t="str">
        <f>VLOOKUP(C25,'GVSCCL-ECB FINAL LIST'!$C$5:$C$54,1,0)</f>
        <v>ASR Statue</v>
      </c>
      <c r="O25" s="102">
        <f t="shared" si="4"/>
        <v>1</v>
      </c>
      <c r="P25" s="2">
        <f t="shared" si="5"/>
        <v>1</v>
      </c>
      <c r="Q25" s="2"/>
      <c r="R25" s="102">
        <f t="shared" si="6"/>
        <v>32</v>
      </c>
      <c r="S25" s="2" t="str">
        <f t="shared" si="0"/>
        <v>100MB</v>
      </c>
      <c r="T25" s="102">
        <f t="shared" si="1"/>
        <v>1</v>
      </c>
    </row>
    <row r="26" spans="1:20" x14ac:dyDescent="0.25">
      <c r="A26" s="73">
        <v>21</v>
      </c>
      <c r="B26" s="3" t="s">
        <v>306</v>
      </c>
      <c r="C26" s="160" t="s">
        <v>428</v>
      </c>
      <c r="D26" s="7">
        <v>83.30790774564241</v>
      </c>
      <c r="E26" s="7">
        <v>17.708322060254101</v>
      </c>
      <c r="F26" s="8"/>
      <c r="G26" s="8"/>
      <c r="H26" s="8"/>
      <c r="I26" s="3">
        <v>6</v>
      </c>
      <c r="J26" s="3">
        <v>1</v>
      </c>
      <c r="K26" s="64" t="e">
        <f>VLOOKUP(C26,'GVSCCL-PAS FINAL LIST'!$C$5:$C$54,1,0)</f>
        <v>#N/A</v>
      </c>
      <c r="L26" s="64" t="e">
        <f t="shared" si="2"/>
        <v>#N/A</v>
      </c>
      <c r="M26" s="102">
        <f t="shared" si="3"/>
        <v>0</v>
      </c>
      <c r="N26" s="102" t="e">
        <f>VLOOKUP(C26,'GVSCCL-ECB FINAL LIST'!$C$5:$C$54,1,0)</f>
        <v>#N/A</v>
      </c>
      <c r="O26" s="102" t="e">
        <f t="shared" si="4"/>
        <v>#N/A</v>
      </c>
      <c r="P26" s="2">
        <f t="shared" si="5"/>
        <v>0</v>
      </c>
      <c r="Q26" s="2"/>
      <c r="R26" s="102">
        <f t="shared" si="6"/>
        <v>37</v>
      </c>
      <c r="S26" s="2" t="str">
        <f t="shared" si="0"/>
        <v>100MB</v>
      </c>
      <c r="T26" s="102">
        <f t="shared" si="1"/>
        <v>1</v>
      </c>
    </row>
    <row r="27" spans="1:20" x14ac:dyDescent="0.25">
      <c r="A27" s="73">
        <v>22</v>
      </c>
      <c r="B27" s="3" t="s">
        <v>70</v>
      </c>
      <c r="C27" s="8" t="s">
        <v>74</v>
      </c>
      <c r="D27" s="7">
        <v>83.296442843740977</v>
      </c>
      <c r="E27" s="7">
        <v>17.70203400082211</v>
      </c>
      <c r="F27" s="8"/>
      <c r="G27" s="8"/>
      <c r="H27" s="8"/>
      <c r="I27" s="5">
        <v>4</v>
      </c>
      <c r="J27" s="5">
        <v>1</v>
      </c>
      <c r="K27" s="64" t="str">
        <f>VLOOKUP(C27,'GVSCCL-PAS FINAL LIST'!$C$5:$C$54,1,0)</f>
        <v>Town kotha Road</v>
      </c>
      <c r="L27" s="64">
        <f t="shared" si="2"/>
        <v>1</v>
      </c>
      <c r="M27" s="102">
        <f t="shared" si="3"/>
        <v>1</v>
      </c>
      <c r="N27" s="102" t="e">
        <f>VLOOKUP(C27,'GVSCCL-ECB FINAL LIST'!$C$5:$C$54,1,0)</f>
        <v>#N/A</v>
      </c>
      <c r="O27" s="102" t="e">
        <f t="shared" si="4"/>
        <v>#N/A</v>
      </c>
      <c r="P27" s="2">
        <f t="shared" si="5"/>
        <v>0</v>
      </c>
      <c r="Q27" s="2"/>
      <c r="R27" s="102">
        <f t="shared" si="6"/>
        <v>32</v>
      </c>
      <c r="S27" s="2" t="str">
        <f t="shared" si="0"/>
        <v>100MB</v>
      </c>
      <c r="T27" s="102">
        <f t="shared" si="1"/>
        <v>1</v>
      </c>
    </row>
    <row r="28" spans="1:20" x14ac:dyDescent="0.25">
      <c r="A28" s="73">
        <v>23</v>
      </c>
      <c r="B28" s="3" t="s">
        <v>76</v>
      </c>
      <c r="C28" s="8" t="s">
        <v>307</v>
      </c>
      <c r="D28" s="7">
        <v>83.289641757724951</v>
      </c>
      <c r="E28" s="7">
        <v>17.717144262753461</v>
      </c>
      <c r="F28" s="8"/>
      <c r="G28" s="8"/>
      <c r="H28" s="8"/>
      <c r="I28" s="5">
        <v>8</v>
      </c>
      <c r="J28" s="5">
        <v>2</v>
      </c>
      <c r="K28" s="64" t="str">
        <f>VLOOKUP(C28,'GVSCCL-PAS FINAL LIST'!$C$5:$C$54,1,0)</f>
        <v>Convent Jn</v>
      </c>
      <c r="L28" s="64">
        <f t="shared" si="2"/>
        <v>1</v>
      </c>
      <c r="M28" s="102">
        <f t="shared" si="3"/>
        <v>1</v>
      </c>
      <c r="N28" s="102" t="e">
        <f>VLOOKUP(C28,'GVSCCL-ECB FINAL LIST'!$C$5:$C$54,1,0)</f>
        <v>#N/A</v>
      </c>
      <c r="O28" s="102" t="e">
        <f t="shared" si="4"/>
        <v>#N/A</v>
      </c>
      <c r="P28" s="2">
        <v>1</v>
      </c>
      <c r="Q28" s="2"/>
      <c r="R28" s="102">
        <f t="shared" si="6"/>
        <v>64</v>
      </c>
      <c r="S28" s="2" t="str">
        <f t="shared" si="0"/>
        <v>1GB</v>
      </c>
      <c r="T28" s="102">
        <f t="shared" si="1"/>
        <v>1</v>
      </c>
    </row>
    <row r="29" spans="1:20" x14ac:dyDescent="0.25">
      <c r="A29" s="73">
        <v>24</v>
      </c>
      <c r="B29" s="3" t="s">
        <v>76</v>
      </c>
      <c r="C29" s="8" t="s">
        <v>308</v>
      </c>
      <c r="D29" s="7">
        <v>83.2815600682287</v>
      </c>
      <c r="E29" s="7">
        <v>17.71605501453103</v>
      </c>
      <c r="F29" s="8"/>
      <c r="G29" s="8"/>
      <c r="H29" s="8"/>
      <c r="I29" s="5">
        <v>4</v>
      </c>
      <c r="J29" s="5">
        <v>1</v>
      </c>
      <c r="K29" s="64" t="e">
        <f>VLOOKUP(C29,'GVSCCL-PAS FINAL LIST'!$C$5:$C$54,1,0)</f>
        <v>#N/A</v>
      </c>
      <c r="L29" s="64" t="e">
        <f t="shared" si="2"/>
        <v>#N/A</v>
      </c>
      <c r="M29" s="102">
        <f t="shared" si="3"/>
        <v>0</v>
      </c>
      <c r="N29" s="102" t="e">
        <f>VLOOKUP(C29,'GVSCCL-ECB FINAL LIST'!$C$5:$C$54,1,0)</f>
        <v>#N/A</v>
      </c>
      <c r="O29" s="102" t="e">
        <f t="shared" si="4"/>
        <v>#N/A</v>
      </c>
      <c r="P29" s="2">
        <f t="shared" si="5"/>
        <v>0</v>
      </c>
      <c r="Q29" s="2"/>
      <c r="R29" s="102">
        <f t="shared" si="6"/>
        <v>27</v>
      </c>
      <c r="S29" s="2" t="str">
        <f t="shared" si="0"/>
        <v>100MB</v>
      </c>
      <c r="T29" s="102">
        <f t="shared" si="1"/>
        <v>1</v>
      </c>
    </row>
    <row r="30" spans="1:20" x14ac:dyDescent="0.25">
      <c r="A30" s="73">
        <v>25</v>
      </c>
      <c r="B30" s="3" t="s">
        <v>76</v>
      </c>
      <c r="C30" s="138" t="s">
        <v>429</v>
      </c>
      <c r="D30" s="7">
        <v>83.265081104799492</v>
      </c>
      <c r="E30" s="7">
        <v>17.714249485317819</v>
      </c>
      <c r="F30" s="8"/>
      <c r="G30" s="8"/>
      <c r="H30" s="8"/>
      <c r="I30" s="5">
        <v>3</v>
      </c>
      <c r="J30" s="5">
        <v>2</v>
      </c>
      <c r="K30" s="64" t="e">
        <f>VLOOKUP(C30,'GVSCCL-PAS FINAL LIST'!$C$5:$C$54,1,0)</f>
        <v>#N/A</v>
      </c>
      <c r="L30" s="64" t="e">
        <f t="shared" si="2"/>
        <v>#N/A</v>
      </c>
      <c r="M30" s="102">
        <f t="shared" si="3"/>
        <v>0</v>
      </c>
      <c r="N30" s="102" t="e">
        <f>VLOOKUP(C30,'GVSCCL-ECB FINAL LIST'!$C$5:$C$54,1,0)</f>
        <v>#N/A</v>
      </c>
      <c r="O30" s="102" t="e">
        <f t="shared" si="4"/>
        <v>#N/A</v>
      </c>
      <c r="P30" s="2">
        <f t="shared" si="5"/>
        <v>0</v>
      </c>
      <c r="Q30" s="2"/>
      <c r="R30" s="102">
        <f t="shared" si="6"/>
        <v>29</v>
      </c>
      <c r="S30" s="2" t="str">
        <f t="shared" si="0"/>
        <v>100MB</v>
      </c>
      <c r="T30" s="102">
        <f t="shared" si="1"/>
        <v>1</v>
      </c>
    </row>
    <row r="31" spans="1:20" x14ac:dyDescent="0.25">
      <c r="A31" s="73">
        <v>26</v>
      </c>
      <c r="B31" s="3" t="s">
        <v>12</v>
      </c>
      <c r="C31" s="8" t="s">
        <v>310</v>
      </c>
      <c r="D31" s="7">
        <v>83.278816857402916</v>
      </c>
      <c r="E31" s="7">
        <v>17.73539949165766</v>
      </c>
      <c r="F31" s="8"/>
      <c r="G31" s="8"/>
      <c r="H31" s="8"/>
      <c r="I31" s="5">
        <v>8</v>
      </c>
      <c r="J31" s="5">
        <v>2</v>
      </c>
      <c r="K31" s="64" t="e">
        <f>VLOOKUP(C31,'GVSCCL-PAS FINAL LIST'!$C$5:$C$54,1,0)</f>
        <v>#N/A</v>
      </c>
      <c r="L31" s="64" t="e">
        <f t="shared" si="2"/>
        <v>#N/A</v>
      </c>
      <c r="M31" s="102">
        <f t="shared" si="3"/>
        <v>0</v>
      </c>
      <c r="N31" s="102" t="e">
        <f>VLOOKUP(C31,'GVSCCL-ECB FINAL LIST'!$C$5:$C$54,1,0)</f>
        <v>#N/A</v>
      </c>
      <c r="O31" s="102" t="e">
        <f t="shared" si="4"/>
        <v>#N/A</v>
      </c>
      <c r="P31" s="2">
        <f t="shared" si="5"/>
        <v>0</v>
      </c>
      <c r="Q31" s="2"/>
      <c r="R31" s="102">
        <f t="shared" si="6"/>
        <v>54</v>
      </c>
      <c r="S31" s="2" t="str">
        <f t="shared" si="0"/>
        <v>1GB</v>
      </c>
      <c r="T31" s="102">
        <f t="shared" si="1"/>
        <v>1</v>
      </c>
    </row>
    <row r="32" spans="1:20" x14ac:dyDescent="0.25">
      <c r="A32" s="73">
        <v>27</v>
      </c>
      <c r="B32" s="3" t="s">
        <v>306</v>
      </c>
      <c r="C32" s="8" t="s">
        <v>91</v>
      </c>
      <c r="D32" s="7">
        <v>83.312510487694624</v>
      </c>
      <c r="E32" s="7">
        <v>17.714482539489872</v>
      </c>
      <c r="F32" s="8"/>
      <c r="G32" s="8"/>
      <c r="H32" s="8"/>
      <c r="I32" s="5">
        <v>4</v>
      </c>
      <c r="J32" s="5">
        <v>1</v>
      </c>
      <c r="K32" s="64" t="str">
        <f>VLOOKUP(C32,'GVSCCL-PAS FINAL LIST'!$C$5:$C$54,1,0)</f>
        <v>Pandimetta</v>
      </c>
      <c r="L32" s="64">
        <f t="shared" si="2"/>
        <v>1</v>
      </c>
      <c r="M32" s="102">
        <f t="shared" si="3"/>
        <v>1</v>
      </c>
      <c r="N32" s="102" t="str">
        <f>VLOOKUP(C32,'GVSCCL-ECB FINAL LIST'!$C$5:$C$54,1,0)</f>
        <v>Pandimetta</v>
      </c>
      <c r="O32" s="102">
        <f t="shared" si="4"/>
        <v>1</v>
      </c>
      <c r="P32" s="2">
        <f t="shared" si="5"/>
        <v>1</v>
      </c>
      <c r="Q32" s="2"/>
      <c r="R32" s="102">
        <f t="shared" si="6"/>
        <v>37</v>
      </c>
      <c r="S32" s="2" t="str">
        <f t="shared" si="0"/>
        <v>100MB</v>
      </c>
      <c r="T32" s="102">
        <f t="shared" si="1"/>
        <v>1</v>
      </c>
    </row>
    <row r="33" spans="1:20" x14ac:dyDescent="0.25">
      <c r="A33" s="73">
        <v>28</v>
      </c>
      <c r="B33" s="3" t="s">
        <v>302</v>
      </c>
      <c r="C33" s="8" t="s">
        <v>98</v>
      </c>
      <c r="D33" s="7">
        <v>83.343646949246278</v>
      </c>
      <c r="E33" s="7">
        <v>17.741798591866932</v>
      </c>
      <c r="F33" s="8"/>
      <c r="G33" s="8"/>
      <c r="H33" s="8"/>
      <c r="I33" s="5">
        <v>3</v>
      </c>
      <c r="J33" s="5">
        <v>1</v>
      </c>
      <c r="K33" s="64" t="str">
        <f>VLOOKUP(C33,'GVSCCL-PAS FINAL LIST'!$C$5:$C$54,1,0)</f>
        <v>Appughar</v>
      </c>
      <c r="L33" s="64">
        <f t="shared" si="2"/>
        <v>1</v>
      </c>
      <c r="M33" s="102">
        <f t="shared" si="3"/>
        <v>1</v>
      </c>
      <c r="N33" s="102" t="e">
        <f>VLOOKUP(C33,'GVSCCL-ECB FINAL LIST'!$C$5:$C$54,1,0)</f>
        <v>#N/A</v>
      </c>
      <c r="O33" s="102" t="e">
        <f t="shared" si="4"/>
        <v>#N/A</v>
      </c>
      <c r="P33" s="2">
        <f t="shared" si="5"/>
        <v>0</v>
      </c>
      <c r="Q33" s="2"/>
      <c r="R33" s="102">
        <f t="shared" si="6"/>
        <v>27</v>
      </c>
      <c r="S33" s="2" t="str">
        <f t="shared" si="0"/>
        <v>100MB</v>
      </c>
      <c r="T33" s="102">
        <f t="shared" si="1"/>
        <v>1</v>
      </c>
    </row>
    <row r="34" spans="1:20" x14ac:dyDescent="0.25">
      <c r="A34" s="73">
        <v>29</v>
      </c>
      <c r="B34" s="3" t="s">
        <v>302</v>
      </c>
      <c r="C34" s="8" t="s">
        <v>100</v>
      </c>
      <c r="D34" s="7">
        <v>83.33530417019675</v>
      </c>
      <c r="E34" s="7">
        <v>17.730842060467701</v>
      </c>
      <c r="F34" s="8"/>
      <c r="G34" s="8"/>
      <c r="H34" s="8"/>
      <c r="I34" s="5">
        <v>4</v>
      </c>
      <c r="J34" s="5">
        <v>1</v>
      </c>
      <c r="K34" s="64" t="e">
        <f>VLOOKUP(C34,'GVSCCL-PAS FINAL LIST'!$C$5:$C$54,1,0)</f>
        <v>#N/A</v>
      </c>
      <c r="L34" s="64" t="e">
        <f t="shared" si="2"/>
        <v>#N/A</v>
      </c>
      <c r="M34" s="102">
        <f t="shared" si="3"/>
        <v>0</v>
      </c>
      <c r="N34" s="102" t="str">
        <f>VLOOKUP(C34,'GVSCCL-ECB FINAL LIST'!$C$5:$C$54,1,0)</f>
        <v>Pedawaltair</v>
      </c>
      <c r="O34" s="102">
        <f t="shared" si="4"/>
        <v>1</v>
      </c>
      <c r="P34" s="2">
        <f t="shared" si="5"/>
        <v>1</v>
      </c>
      <c r="Q34" s="2"/>
      <c r="R34" s="102">
        <f t="shared" si="6"/>
        <v>32</v>
      </c>
      <c r="S34" s="2" t="str">
        <f t="shared" si="0"/>
        <v>100MB</v>
      </c>
      <c r="T34" s="102">
        <f t="shared" si="1"/>
        <v>1</v>
      </c>
    </row>
    <row r="35" spans="1:20" x14ac:dyDescent="0.25">
      <c r="A35" s="73">
        <v>30</v>
      </c>
      <c r="B35" s="3" t="s">
        <v>8</v>
      </c>
      <c r="C35" s="8" t="s">
        <v>105</v>
      </c>
      <c r="D35" s="7">
        <v>83.333881880970011</v>
      </c>
      <c r="E35" s="7">
        <v>17.719269971565151</v>
      </c>
      <c r="F35" s="8"/>
      <c r="G35" s="8"/>
      <c r="H35" s="8"/>
      <c r="I35" s="5">
        <v>3</v>
      </c>
      <c r="J35" s="5">
        <v>1</v>
      </c>
      <c r="K35" s="64" t="e">
        <f>VLOOKUP(C35,'GVSCCL-PAS FINAL LIST'!$C$5:$C$54,1,0)</f>
        <v>#N/A</v>
      </c>
      <c r="L35" s="64" t="e">
        <f t="shared" si="2"/>
        <v>#N/A</v>
      </c>
      <c r="M35" s="102">
        <f t="shared" si="3"/>
        <v>0</v>
      </c>
      <c r="N35" s="102" t="e">
        <f>VLOOKUP(C35,'GVSCCL-ECB FINAL LIST'!$C$5:$C$54,1,0)</f>
        <v>#N/A</v>
      </c>
      <c r="O35" s="102" t="e">
        <f t="shared" si="4"/>
        <v>#N/A</v>
      </c>
      <c r="P35" s="2">
        <f t="shared" si="5"/>
        <v>0</v>
      </c>
      <c r="Q35" s="2"/>
      <c r="R35" s="102">
        <f t="shared" si="6"/>
        <v>22</v>
      </c>
      <c r="S35" s="2" t="str">
        <f t="shared" si="0"/>
        <v>100MB</v>
      </c>
      <c r="T35" s="102">
        <f t="shared" si="1"/>
        <v>1</v>
      </c>
    </row>
    <row r="36" spans="1:20" x14ac:dyDescent="0.25">
      <c r="A36" s="73">
        <v>31</v>
      </c>
      <c r="B36" s="3" t="s">
        <v>8</v>
      </c>
      <c r="C36" s="159" t="s">
        <v>430</v>
      </c>
      <c r="D36" s="7">
        <v>83.321986571150518</v>
      </c>
      <c r="E36" s="7">
        <v>17.714804290768981</v>
      </c>
      <c r="F36" s="8"/>
      <c r="G36" s="8"/>
      <c r="H36" s="8"/>
      <c r="I36" s="5">
        <v>4</v>
      </c>
      <c r="J36" s="5">
        <v>1</v>
      </c>
      <c r="K36" s="64" t="e">
        <f>VLOOKUP(C36,'GVSCCL-PAS FINAL LIST'!$C$5:$C$54,1,0)</f>
        <v>#N/A</v>
      </c>
      <c r="L36" s="64" t="e">
        <f t="shared" si="2"/>
        <v>#N/A</v>
      </c>
      <c r="M36" s="102">
        <f t="shared" si="3"/>
        <v>0</v>
      </c>
      <c r="N36" s="102" t="e">
        <f>VLOOKUP(C36,'GVSCCL-ECB FINAL LIST'!$C$5:$C$54,1,0)</f>
        <v>#N/A</v>
      </c>
      <c r="O36" s="102" t="e">
        <f t="shared" si="4"/>
        <v>#N/A</v>
      </c>
      <c r="P36" s="2">
        <f t="shared" si="5"/>
        <v>0</v>
      </c>
      <c r="Q36" s="2"/>
      <c r="R36" s="102">
        <f t="shared" si="6"/>
        <v>27</v>
      </c>
      <c r="S36" s="2" t="str">
        <f t="shared" si="0"/>
        <v>100MB</v>
      </c>
      <c r="T36" s="102">
        <f t="shared" si="1"/>
        <v>1</v>
      </c>
    </row>
    <row r="37" spans="1:20" x14ac:dyDescent="0.25">
      <c r="A37" s="73">
        <v>32</v>
      </c>
      <c r="B37" s="3" t="s">
        <v>302</v>
      </c>
      <c r="C37" s="8" t="s">
        <v>107</v>
      </c>
      <c r="D37" s="7">
        <v>83.32188324840638</v>
      </c>
      <c r="E37" s="7">
        <v>17.736782333848261</v>
      </c>
      <c r="F37" s="8"/>
      <c r="G37" s="8"/>
      <c r="H37" s="8"/>
      <c r="I37" s="5">
        <v>3</v>
      </c>
      <c r="J37" s="5">
        <v>1</v>
      </c>
      <c r="K37" s="64" t="e">
        <f>VLOOKUP(C37,'GVSCCL-PAS FINAL LIST'!$C$5:$C$54,1,0)</f>
        <v>#N/A</v>
      </c>
      <c r="L37" s="64" t="e">
        <f t="shared" si="2"/>
        <v>#N/A</v>
      </c>
      <c r="M37" s="102">
        <f t="shared" si="3"/>
        <v>0</v>
      </c>
      <c r="N37" s="102" t="e">
        <f>VLOOKUP(C37,'GVSCCL-ECB FINAL LIST'!$C$5:$C$54,1,0)</f>
        <v>#N/A</v>
      </c>
      <c r="O37" s="102" t="e">
        <f t="shared" si="4"/>
        <v>#N/A</v>
      </c>
      <c r="P37" s="2">
        <f t="shared" si="5"/>
        <v>0</v>
      </c>
      <c r="Q37" s="2"/>
      <c r="R37" s="102">
        <f t="shared" si="6"/>
        <v>22</v>
      </c>
      <c r="S37" s="2" t="str">
        <f t="shared" si="0"/>
        <v>100MB</v>
      </c>
      <c r="T37" s="102">
        <f t="shared" si="1"/>
        <v>1</v>
      </c>
    </row>
    <row r="38" spans="1:20" x14ac:dyDescent="0.25">
      <c r="A38" s="73">
        <v>33</v>
      </c>
      <c r="B38" s="3" t="s">
        <v>3</v>
      </c>
      <c r="C38" s="8" t="s">
        <v>112</v>
      </c>
      <c r="D38" s="7">
        <v>83.303536079501626</v>
      </c>
      <c r="E38" s="7">
        <v>17.72687277589014</v>
      </c>
      <c r="F38" s="8"/>
      <c r="G38" s="8"/>
      <c r="H38" s="8"/>
      <c r="I38" s="3">
        <v>6</v>
      </c>
      <c r="J38" s="3">
        <v>2</v>
      </c>
      <c r="K38" s="64" t="e">
        <f>VLOOKUP(C38,'GVSCCL-PAS FINAL LIST'!$C$5:$C$54,1,0)</f>
        <v>#N/A</v>
      </c>
      <c r="L38" s="64" t="e">
        <f t="shared" si="2"/>
        <v>#N/A</v>
      </c>
      <c r="M38" s="102">
        <f t="shared" si="3"/>
        <v>0</v>
      </c>
      <c r="N38" s="102" t="e">
        <f>VLOOKUP(C38,'GVSCCL-ECB FINAL LIST'!$C$5:$C$54,1,0)</f>
        <v>#N/A</v>
      </c>
      <c r="O38" s="102" t="e">
        <f t="shared" si="4"/>
        <v>#N/A</v>
      </c>
      <c r="P38" s="2">
        <f t="shared" si="5"/>
        <v>0</v>
      </c>
      <c r="Q38" s="2"/>
      <c r="R38" s="102">
        <f t="shared" si="6"/>
        <v>44</v>
      </c>
      <c r="S38" s="2" t="str">
        <f t="shared" ref="S38:S69" si="7">IF(R38&gt;39,"1GB","100MB")</f>
        <v>1GB</v>
      </c>
      <c r="T38" s="102">
        <f t="shared" ref="T38:T70" si="8">IF(F38="RLVD junction",2,1)</f>
        <v>1</v>
      </c>
    </row>
    <row r="39" spans="1:20" x14ac:dyDescent="0.25">
      <c r="A39" s="73">
        <v>34</v>
      </c>
      <c r="B39" s="3" t="s">
        <v>37</v>
      </c>
      <c r="C39" s="8" t="s">
        <v>113</v>
      </c>
      <c r="D39" s="7">
        <v>83.169490664775495</v>
      </c>
      <c r="E39" s="7">
        <v>17.81128319696731</v>
      </c>
      <c r="F39" s="8"/>
      <c r="G39" s="8"/>
      <c r="H39" s="8"/>
      <c r="I39" s="3">
        <v>4</v>
      </c>
      <c r="J39" s="3">
        <v>1</v>
      </c>
      <c r="K39" s="64" t="e">
        <f>VLOOKUP(C39,'GVSCCL-PAS FINAL LIST'!$C$5:$C$54,1,0)</f>
        <v>#N/A</v>
      </c>
      <c r="L39" s="64" t="e">
        <f t="shared" si="2"/>
        <v>#N/A</v>
      </c>
      <c r="M39" s="102">
        <f t="shared" si="3"/>
        <v>0</v>
      </c>
      <c r="N39" s="102" t="str">
        <f>VLOOKUP(C39,'GVSCCL-ECB FINAL LIST'!$C$5:$C$54,1,0)</f>
        <v>Pinagadi</v>
      </c>
      <c r="O39" s="102">
        <f t="shared" si="4"/>
        <v>1</v>
      </c>
      <c r="P39" s="2">
        <f t="shared" si="5"/>
        <v>1</v>
      </c>
      <c r="Q39" s="2"/>
      <c r="R39" s="102">
        <f t="shared" si="6"/>
        <v>32</v>
      </c>
      <c r="S39" s="2" t="str">
        <f t="shared" si="7"/>
        <v>100MB</v>
      </c>
      <c r="T39" s="102">
        <f t="shared" si="8"/>
        <v>1</v>
      </c>
    </row>
    <row r="40" spans="1:20" x14ac:dyDescent="0.25">
      <c r="A40" s="73">
        <v>35</v>
      </c>
      <c r="B40" s="3" t="s">
        <v>37</v>
      </c>
      <c r="C40" s="8" t="s">
        <v>114</v>
      </c>
      <c r="D40" s="7">
        <v>83.210744906041398</v>
      </c>
      <c r="E40" s="7">
        <v>17.79867112267068</v>
      </c>
      <c r="F40" s="8"/>
      <c r="G40" s="8"/>
      <c r="H40" s="8"/>
      <c r="I40" s="3">
        <v>5</v>
      </c>
      <c r="J40" s="3">
        <v>1</v>
      </c>
      <c r="K40" s="64" t="e">
        <f>VLOOKUP(C40,'GVSCCL-PAS FINAL LIST'!$C$5:$C$54,1,0)</f>
        <v>#N/A</v>
      </c>
      <c r="L40" s="64" t="e">
        <f t="shared" si="2"/>
        <v>#N/A</v>
      </c>
      <c r="M40" s="102">
        <f t="shared" si="3"/>
        <v>0</v>
      </c>
      <c r="N40" s="102" t="e">
        <f>VLOOKUP(C40,'GVSCCL-ECB FINAL LIST'!$C$5:$C$54,1,0)</f>
        <v>#N/A</v>
      </c>
      <c r="O40" s="102" t="e">
        <f t="shared" si="4"/>
        <v>#N/A</v>
      </c>
      <c r="P40" s="2">
        <f t="shared" si="5"/>
        <v>0</v>
      </c>
      <c r="Q40" s="2"/>
      <c r="R40" s="102">
        <f t="shared" si="6"/>
        <v>32</v>
      </c>
      <c r="S40" s="2" t="str">
        <f t="shared" si="7"/>
        <v>100MB</v>
      </c>
      <c r="T40" s="102">
        <f t="shared" si="8"/>
        <v>1</v>
      </c>
    </row>
    <row r="41" spans="1:20" x14ac:dyDescent="0.25">
      <c r="A41" s="73">
        <v>36</v>
      </c>
      <c r="B41" s="3" t="s">
        <v>37</v>
      </c>
      <c r="C41" s="8" t="s">
        <v>115</v>
      </c>
      <c r="D41" s="7">
        <v>83.208933057598557</v>
      </c>
      <c r="E41" s="7">
        <v>17.805457556516512</v>
      </c>
      <c r="F41" s="8"/>
      <c r="G41" s="8"/>
      <c r="H41" s="8"/>
      <c r="I41" s="3">
        <v>6</v>
      </c>
      <c r="J41" s="3">
        <v>1</v>
      </c>
      <c r="K41" s="64" t="e">
        <f>VLOOKUP(C41,'GVSCCL-PAS FINAL LIST'!$C$5:$C$54,1,0)</f>
        <v>#N/A</v>
      </c>
      <c r="L41" s="64" t="e">
        <f t="shared" si="2"/>
        <v>#N/A</v>
      </c>
      <c r="M41" s="102">
        <f t="shared" si="3"/>
        <v>0</v>
      </c>
      <c r="N41" s="102" t="str">
        <f>VLOOKUP(C41,'GVSCCL-ECB FINAL LIST'!$C$5:$C$54,1,0)</f>
        <v>Chinna musidiwada</v>
      </c>
      <c r="O41" s="102">
        <f t="shared" si="4"/>
        <v>1</v>
      </c>
      <c r="P41" s="2">
        <f t="shared" si="5"/>
        <v>1</v>
      </c>
      <c r="Q41" s="2"/>
      <c r="R41" s="102">
        <f t="shared" si="6"/>
        <v>42</v>
      </c>
      <c r="S41" s="2" t="str">
        <f t="shared" si="7"/>
        <v>1GB</v>
      </c>
      <c r="T41" s="102">
        <f t="shared" si="8"/>
        <v>1</v>
      </c>
    </row>
    <row r="42" spans="1:20" x14ac:dyDescent="0.25">
      <c r="A42" s="73">
        <v>37</v>
      </c>
      <c r="B42" s="3" t="s">
        <v>6</v>
      </c>
      <c r="C42" s="8" t="s">
        <v>116</v>
      </c>
      <c r="D42" s="7">
        <v>83.376056852970507</v>
      </c>
      <c r="E42" s="7">
        <v>17.882233581402009</v>
      </c>
      <c r="F42" s="8"/>
      <c r="G42" s="8"/>
      <c r="H42" s="8"/>
      <c r="I42" s="3">
        <v>5</v>
      </c>
      <c r="J42" s="3">
        <v>1</v>
      </c>
      <c r="K42" s="64" t="e">
        <f>VLOOKUP(C42,'GVSCCL-PAS FINAL LIST'!$C$5:$C$54,1,0)</f>
        <v>#N/A</v>
      </c>
      <c r="L42" s="64" t="e">
        <f t="shared" si="2"/>
        <v>#N/A</v>
      </c>
      <c r="M42" s="102">
        <f t="shared" si="3"/>
        <v>0</v>
      </c>
      <c r="N42" s="102" t="e">
        <f>VLOOKUP(C42,'GVSCCL-ECB FINAL LIST'!$C$5:$C$54,1,0)</f>
        <v>#N/A</v>
      </c>
      <c r="O42" s="102" t="e">
        <f t="shared" si="4"/>
        <v>#N/A</v>
      </c>
      <c r="P42" s="2">
        <f t="shared" si="5"/>
        <v>0</v>
      </c>
      <c r="Q42" s="2"/>
      <c r="R42" s="102">
        <f t="shared" si="6"/>
        <v>32</v>
      </c>
      <c r="S42" s="2" t="str">
        <f t="shared" si="7"/>
        <v>100MB</v>
      </c>
      <c r="T42" s="102">
        <f t="shared" si="8"/>
        <v>1</v>
      </c>
    </row>
    <row r="43" spans="1:20" x14ac:dyDescent="0.25">
      <c r="A43" s="73">
        <v>38</v>
      </c>
      <c r="B43" s="3" t="s">
        <v>117</v>
      </c>
      <c r="C43" s="8" t="s">
        <v>118</v>
      </c>
      <c r="D43" s="7">
        <v>83.232260028529353</v>
      </c>
      <c r="E43" s="7">
        <v>17.709467318533139</v>
      </c>
      <c r="F43" s="8"/>
      <c r="G43" s="8"/>
      <c r="H43" s="8"/>
      <c r="I43" s="3">
        <v>5</v>
      </c>
      <c r="J43" s="3">
        <v>1</v>
      </c>
      <c r="K43" s="64" t="e">
        <f>VLOOKUP(C43,'GVSCCL-PAS FINAL LIST'!$C$5:$C$54,1,0)</f>
        <v>#N/A</v>
      </c>
      <c r="L43" s="64" t="e">
        <f t="shared" si="2"/>
        <v>#N/A</v>
      </c>
      <c r="M43" s="102">
        <f t="shared" si="3"/>
        <v>0</v>
      </c>
      <c r="N43" s="102" t="str">
        <f>VLOOKUP(C43,'GVSCCL-ECB FINAL LIST'!$C$5:$C$54,1,0)</f>
        <v>Maruthi Circle</v>
      </c>
      <c r="O43" s="102">
        <f t="shared" si="4"/>
        <v>1</v>
      </c>
      <c r="P43" s="2">
        <f t="shared" si="5"/>
        <v>1</v>
      </c>
      <c r="Q43" s="2"/>
      <c r="R43" s="102">
        <f t="shared" si="6"/>
        <v>37</v>
      </c>
      <c r="S43" s="2" t="str">
        <f t="shared" si="7"/>
        <v>100MB</v>
      </c>
      <c r="T43" s="102">
        <f t="shared" si="8"/>
        <v>1</v>
      </c>
    </row>
    <row r="44" spans="1:20" x14ac:dyDescent="0.25">
      <c r="A44" s="73">
        <v>39</v>
      </c>
      <c r="B44" s="3" t="s">
        <v>117</v>
      </c>
      <c r="C44" s="8" t="s">
        <v>119</v>
      </c>
      <c r="D44" s="7">
        <v>83.269610519059583</v>
      </c>
      <c r="E44" s="7">
        <v>17.697440798566738</v>
      </c>
      <c r="F44" s="8"/>
      <c r="G44" s="8"/>
      <c r="H44" s="8"/>
      <c r="I44" s="3">
        <v>4</v>
      </c>
      <c r="J44" s="3">
        <v>1</v>
      </c>
      <c r="K44" s="64" t="e">
        <f>VLOOKUP(C44,'GVSCCL-PAS FINAL LIST'!$C$5:$C$54,1,0)</f>
        <v>#N/A</v>
      </c>
      <c r="L44" s="64" t="e">
        <f t="shared" si="2"/>
        <v>#N/A</v>
      </c>
      <c r="M44" s="102">
        <f t="shared" si="3"/>
        <v>0</v>
      </c>
      <c r="N44" s="102" t="e">
        <f>VLOOKUP(C44,'GVSCCL-ECB FINAL LIST'!$C$5:$C$54,1,0)</f>
        <v>#N/A</v>
      </c>
      <c r="O44" s="102" t="e">
        <f t="shared" si="4"/>
        <v>#N/A</v>
      </c>
      <c r="P44" s="2">
        <f t="shared" si="5"/>
        <v>0</v>
      </c>
      <c r="Q44" s="2"/>
      <c r="R44" s="102">
        <f t="shared" si="6"/>
        <v>27</v>
      </c>
      <c r="S44" s="2" t="str">
        <f t="shared" si="7"/>
        <v>100MB</v>
      </c>
      <c r="T44" s="102">
        <f t="shared" si="8"/>
        <v>1</v>
      </c>
    </row>
    <row r="45" spans="1:20" x14ac:dyDescent="0.25">
      <c r="A45" s="73">
        <v>40</v>
      </c>
      <c r="B45" s="3" t="s">
        <v>117</v>
      </c>
      <c r="C45" s="8" t="s">
        <v>120</v>
      </c>
      <c r="D45" s="7">
        <v>83.238301042598451</v>
      </c>
      <c r="E45" s="7">
        <v>17.689669935551098</v>
      </c>
      <c r="F45" s="8"/>
      <c r="G45" s="8"/>
      <c r="H45" s="8"/>
      <c r="I45" s="3">
        <v>3</v>
      </c>
      <c r="J45" s="3">
        <v>1</v>
      </c>
      <c r="K45" s="64" t="e">
        <f>VLOOKUP(C45,'GVSCCL-PAS FINAL LIST'!$C$5:$C$54,1,0)</f>
        <v>#N/A</v>
      </c>
      <c r="L45" s="64" t="e">
        <f t="shared" si="2"/>
        <v>#N/A</v>
      </c>
      <c r="M45" s="102">
        <f t="shared" si="3"/>
        <v>0</v>
      </c>
      <c r="N45" s="102" t="e">
        <f>VLOOKUP(C45,'GVSCCL-ECB FINAL LIST'!$C$5:$C$54,1,0)</f>
        <v>#N/A</v>
      </c>
      <c r="O45" s="102" t="e">
        <f t="shared" si="4"/>
        <v>#N/A</v>
      </c>
      <c r="P45" s="2">
        <f t="shared" si="5"/>
        <v>0</v>
      </c>
      <c r="Q45" s="2"/>
      <c r="R45" s="102">
        <f t="shared" si="6"/>
        <v>22</v>
      </c>
      <c r="S45" s="2" t="str">
        <f t="shared" si="7"/>
        <v>100MB</v>
      </c>
      <c r="T45" s="102">
        <f t="shared" si="8"/>
        <v>1</v>
      </c>
    </row>
    <row r="46" spans="1:20" x14ac:dyDescent="0.25">
      <c r="A46" s="73">
        <v>41</v>
      </c>
      <c r="B46" s="3" t="s">
        <v>117</v>
      </c>
      <c r="C46" s="8" t="s">
        <v>121</v>
      </c>
      <c r="D46" s="7">
        <v>83.268523574915008</v>
      </c>
      <c r="E46" s="7">
        <v>17.688185377184912</v>
      </c>
      <c r="F46" s="8"/>
      <c r="G46" s="8"/>
      <c r="H46" s="8"/>
      <c r="I46" s="3">
        <v>3</v>
      </c>
      <c r="J46" s="3">
        <v>1</v>
      </c>
      <c r="K46" s="64" t="str">
        <f>VLOOKUP(C46,'GVSCCL-PAS FINAL LIST'!$C$5:$C$54,1,0)</f>
        <v>Scindia</v>
      </c>
      <c r="L46" s="64">
        <f t="shared" si="2"/>
        <v>1</v>
      </c>
      <c r="M46" s="102">
        <f t="shared" si="3"/>
        <v>1</v>
      </c>
      <c r="N46" s="102" t="str">
        <f>VLOOKUP(C46,'GVSCCL-ECB FINAL LIST'!$C$5:$C$54,1,0)</f>
        <v>Scindia</v>
      </c>
      <c r="O46" s="102">
        <f t="shared" si="4"/>
        <v>1</v>
      </c>
      <c r="P46" s="2">
        <f t="shared" si="5"/>
        <v>1</v>
      </c>
      <c r="Q46" s="2"/>
      <c r="R46" s="102">
        <f t="shared" si="6"/>
        <v>32</v>
      </c>
      <c r="S46" s="2" t="str">
        <f t="shared" si="7"/>
        <v>100MB</v>
      </c>
      <c r="T46" s="102">
        <f t="shared" si="8"/>
        <v>1</v>
      </c>
    </row>
    <row r="47" spans="1:20" x14ac:dyDescent="0.25">
      <c r="A47" s="73">
        <v>42</v>
      </c>
      <c r="B47" s="3" t="s">
        <v>47</v>
      </c>
      <c r="C47" s="8" t="s">
        <v>122</v>
      </c>
      <c r="D47" s="7">
        <v>83.293432036708964</v>
      </c>
      <c r="E47" s="7">
        <v>17.71725358637574</v>
      </c>
      <c r="F47" s="8"/>
      <c r="G47" s="8"/>
      <c r="H47" s="8"/>
      <c r="I47" s="3">
        <v>3</v>
      </c>
      <c r="J47" s="3">
        <v>1</v>
      </c>
      <c r="K47" s="64" t="e">
        <f>VLOOKUP(C47,'GVSCCL-PAS FINAL LIST'!$C$5:$C$54,1,0)</f>
        <v>#N/A</v>
      </c>
      <c r="L47" s="64" t="e">
        <f t="shared" si="2"/>
        <v>#N/A</v>
      </c>
      <c r="M47" s="102">
        <f t="shared" si="3"/>
        <v>0</v>
      </c>
      <c r="N47" s="102" t="str">
        <f>VLOOKUP(C47,'GVSCCL-ECB FINAL LIST'!$C$5:$C$54,1,0)</f>
        <v>Gokul theater junction</v>
      </c>
      <c r="O47" s="102">
        <f t="shared" si="4"/>
        <v>1</v>
      </c>
      <c r="P47" s="2">
        <f t="shared" si="5"/>
        <v>1</v>
      </c>
      <c r="Q47" s="2"/>
      <c r="R47" s="102">
        <f t="shared" si="6"/>
        <v>27</v>
      </c>
      <c r="S47" s="2" t="str">
        <f t="shared" si="7"/>
        <v>100MB</v>
      </c>
      <c r="T47" s="102">
        <f t="shared" si="8"/>
        <v>1</v>
      </c>
    </row>
    <row r="48" spans="1:20" x14ac:dyDescent="0.25">
      <c r="A48" s="73">
        <v>43</v>
      </c>
      <c r="B48" s="3" t="s">
        <v>15</v>
      </c>
      <c r="C48" s="8" t="s">
        <v>125</v>
      </c>
      <c r="D48" s="7">
        <v>83.20560333955514</v>
      </c>
      <c r="E48" s="7">
        <v>17.70617315375026</v>
      </c>
      <c r="F48" s="8"/>
      <c r="G48" s="8"/>
      <c r="H48" s="8"/>
      <c r="I48" s="5">
        <v>7</v>
      </c>
      <c r="J48" s="5">
        <v>1</v>
      </c>
      <c r="K48" s="64" t="e">
        <f>VLOOKUP(C48,'GVSCCL-PAS FINAL LIST'!$C$5:$C$54,1,0)</f>
        <v>#N/A</v>
      </c>
      <c r="L48" s="64" t="e">
        <f t="shared" si="2"/>
        <v>#N/A</v>
      </c>
      <c r="M48" s="102">
        <f t="shared" si="3"/>
        <v>0</v>
      </c>
      <c r="N48" s="102" t="e">
        <f>VLOOKUP(C48,'GVSCCL-ECB FINAL LIST'!$C$5:$C$54,1,0)</f>
        <v>#N/A</v>
      </c>
      <c r="O48" s="102" t="e">
        <f t="shared" si="4"/>
        <v>#N/A</v>
      </c>
      <c r="P48" s="2">
        <f t="shared" si="5"/>
        <v>0</v>
      </c>
      <c r="Q48" s="2"/>
      <c r="R48" s="102">
        <f t="shared" si="6"/>
        <v>42</v>
      </c>
      <c r="S48" s="2" t="str">
        <f t="shared" si="7"/>
        <v>1GB</v>
      </c>
      <c r="T48" s="102">
        <f t="shared" si="8"/>
        <v>1</v>
      </c>
    </row>
    <row r="49" spans="1:20" x14ac:dyDescent="0.25">
      <c r="A49" s="73">
        <v>44</v>
      </c>
      <c r="B49" s="3" t="s">
        <v>15</v>
      </c>
      <c r="C49" s="159" t="s">
        <v>431</v>
      </c>
      <c r="D49" s="7">
        <v>83.212344275930406</v>
      </c>
      <c r="E49" s="7">
        <v>17.68557349191553</v>
      </c>
      <c r="F49" s="8"/>
      <c r="G49" s="8"/>
      <c r="H49" s="8"/>
      <c r="I49" s="5">
        <v>3</v>
      </c>
      <c r="J49" s="5">
        <v>1</v>
      </c>
      <c r="K49" s="64" t="e">
        <f>VLOOKUP(C49,'GVSCCL-PAS FINAL LIST'!$C$5:$C$54,1,0)</f>
        <v>#N/A</v>
      </c>
      <c r="L49" s="64" t="e">
        <f t="shared" si="2"/>
        <v>#N/A</v>
      </c>
      <c r="M49" s="102">
        <f t="shared" si="3"/>
        <v>0</v>
      </c>
      <c r="N49" s="102" t="e">
        <f>VLOOKUP(C49,'GVSCCL-ECB FINAL LIST'!$C$5:$C$54,1,0)</f>
        <v>#N/A</v>
      </c>
      <c r="O49" s="102" t="e">
        <f t="shared" si="4"/>
        <v>#N/A</v>
      </c>
      <c r="P49" s="2">
        <f t="shared" si="5"/>
        <v>0</v>
      </c>
      <c r="Q49" s="2"/>
      <c r="R49" s="102">
        <f t="shared" si="6"/>
        <v>22</v>
      </c>
      <c r="S49" s="2" t="str">
        <f t="shared" si="7"/>
        <v>100MB</v>
      </c>
      <c r="T49" s="102">
        <f t="shared" si="8"/>
        <v>1</v>
      </c>
    </row>
    <row r="50" spans="1:20" x14ac:dyDescent="0.25">
      <c r="A50" s="73">
        <v>45</v>
      </c>
      <c r="B50" s="3" t="s">
        <v>127</v>
      </c>
      <c r="C50" s="8" t="s">
        <v>160</v>
      </c>
      <c r="D50" s="7">
        <v>82.974293193994924</v>
      </c>
      <c r="E50" s="7">
        <v>17.79494022718367</v>
      </c>
      <c r="F50" s="8"/>
      <c r="G50" s="8"/>
      <c r="H50" s="8"/>
      <c r="I50" s="5">
        <v>3</v>
      </c>
      <c r="J50" s="5">
        <v>1</v>
      </c>
      <c r="K50" s="64" t="e">
        <f>VLOOKUP(C50,'GVSCCL-PAS FINAL LIST'!$C$5:$C$54,1,0)</f>
        <v>#N/A</v>
      </c>
      <c r="L50" s="64" t="e">
        <f t="shared" si="2"/>
        <v>#N/A</v>
      </c>
      <c r="M50" s="102">
        <f t="shared" si="3"/>
        <v>0</v>
      </c>
      <c r="N50" s="102" t="e">
        <f>VLOOKUP(C50,'GVSCCL-ECB FINAL LIST'!$C$5:$C$54,1,0)</f>
        <v>#N/A</v>
      </c>
      <c r="O50" s="102" t="e">
        <f t="shared" si="4"/>
        <v>#N/A</v>
      </c>
      <c r="P50" s="2">
        <f t="shared" si="5"/>
        <v>0</v>
      </c>
      <c r="Q50" s="2"/>
      <c r="R50" s="102">
        <f t="shared" si="6"/>
        <v>22</v>
      </c>
      <c r="S50" s="2" t="str">
        <f t="shared" si="7"/>
        <v>100MB</v>
      </c>
      <c r="T50" s="102">
        <f t="shared" si="8"/>
        <v>1</v>
      </c>
    </row>
    <row r="51" spans="1:20" x14ac:dyDescent="0.25">
      <c r="A51" s="73">
        <v>46</v>
      </c>
      <c r="B51" s="3" t="s">
        <v>127</v>
      </c>
      <c r="C51" s="8" t="s">
        <v>128</v>
      </c>
      <c r="D51" s="7">
        <v>83.194476689103041</v>
      </c>
      <c r="E51" s="7">
        <v>17.677824216837472</v>
      </c>
      <c r="F51" s="8"/>
      <c r="G51" s="8"/>
      <c r="H51" s="8"/>
      <c r="I51" s="5">
        <v>5</v>
      </c>
      <c r="J51" s="5">
        <v>1</v>
      </c>
      <c r="K51" s="64" t="e">
        <f>VLOOKUP(C51,'GVSCCL-PAS FINAL LIST'!$C$5:$C$54,1,0)</f>
        <v>#N/A</v>
      </c>
      <c r="L51" s="64" t="e">
        <f t="shared" si="2"/>
        <v>#N/A</v>
      </c>
      <c r="M51" s="102">
        <f t="shared" si="3"/>
        <v>0</v>
      </c>
      <c r="N51" s="102" t="e">
        <f>VLOOKUP(C51,'GVSCCL-ECB FINAL LIST'!$C$5:$C$54,1,0)</f>
        <v>#N/A</v>
      </c>
      <c r="O51" s="102" t="e">
        <f t="shared" si="4"/>
        <v>#N/A</v>
      </c>
      <c r="P51" s="2">
        <f t="shared" si="5"/>
        <v>0</v>
      </c>
      <c r="Q51" s="2"/>
      <c r="R51" s="102">
        <f t="shared" si="6"/>
        <v>32</v>
      </c>
      <c r="S51" s="2" t="str">
        <f t="shared" si="7"/>
        <v>100MB</v>
      </c>
      <c r="T51" s="102">
        <f t="shared" si="8"/>
        <v>1</v>
      </c>
    </row>
    <row r="52" spans="1:20" x14ac:dyDescent="0.25">
      <c r="A52" s="73">
        <v>47</v>
      </c>
      <c r="B52" s="3" t="s">
        <v>127</v>
      </c>
      <c r="C52" s="8" t="s">
        <v>129</v>
      </c>
      <c r="D52" s="7">
        <v>83.200689549451795</v>
      </c>
      <c r="E52" s="7">
        <v>17.659462036994402</v>
      </c>
      <c r="F52" s="8"/>
      <c r="G52" s="8"/>
      <c r="H52" s="8"/>
      <c r="I52" s="5">
        <v>5</v>
      </c>
      <c r="J52" s="5">
        <v>1</v>
      </c>
      <c r="K52" s="64" t="e">
        <f>VLOOKUP(C52,'GVSCCL-PAS FINAL LIST'!$C$5:$C$54,1,0)</f>
        <v>#N/A</v>
      </c>
      <c r="L52" s="64" t="e">
        <f t="shared" si="2"/>
        <v>#N/A</v>
      </c>
      <c r="M52" s="102">
        <f t="shared" si="3"/>
        <v>0</v>
      </c>
      <c r="N52" s="102" t="str">
        <f>VLOOKUP(C52,'GVSCCL-ECB FINAL LIST'!$C$5:$C$54,1,0)</f>
        <v>gangavaram port junction</v>
      </c>
      <c r="O52" s="102">
        <f t="shared" si="4"/>
        <v>1</v>
      </c>
      <c r="P52" s="2">
        <f t="shared" si="5"/>
        <v>1</v>
      </c>
      <c r="Q52" s="2"/>
      <c r="R52" s="102">
        <f t="shared" si="6"/>
        <v>37</v>
      </c>
      <c r="S52" s="2" t="str">
        <f t="shared" si="7"/>
        <v>100MB</v>
      </c>
      <c r="T52" s="102">
        <f t="shared" si="8"/>
        <v>1</v>
      </c>
    </row>
    <row r="53" spans="1:20" x14ac:dyDescent="0.25">
      <c r="A53" s="73">
        <v>48</v>
      </c>
      <c r="B53" s="3" t="s">
        <v>6</v>
      </c>
      <c r="C53" s="8" t="s">
        <v>312</v>
      </c>
      <c r="D53" s="7">
        <v>83.332370442700821</v>
      </c>
      <c r="E53" s="7">
        <v>17.753946574356409</v>
      </c>
      <c r="F53" s="8"/>
      <c r="G53" s="8"/>
      <c r="H53" s="8"/>
      <c r="I53" s="5">
        <v>4</v>
      </c>
      <c r="J53" s="5">
        <v>1</v>
      </c>
      <c r="K53" s="64" t="e">
        <f>VLOOKUP(C53,'GVSCCL-PAS FINAL LIST'!$C$5:$C$54,1,0)</f>
        <v>#N/A</v>
      </c>
      <c r="L53" s="64" t="e">
        <f t="shared" si="2"/>
        <v>#N/A</v>
      </c>
      <c r="M53" s="102">
        <f t="shared" si="3"/>
        <v>0</v>
      </c>
      <c r="N53" s="102" t="e">
        <f>VLOOKUP(C53,'GVSCCL-ECB FINAL LIST'!$C$5:$C$54,1,0)</f>
        <v>#N/A</v>
      </c>
      <c r="O53" s="102" t="e">
        <f t="shared" si="4"/>
        <v>#N/A</v>
      </c>
      <c r="P53" s="2">
        <f t="shared" si="5"/>
        <v>0</v>
      </c>
      <c r="Q53" s="2"/>
      <c r="R53" s="102">
        <f t="shared" si="6"/>
        <v>27</v>
      </c>
      <c r="S53" s="2" t="str">
        <f t="shared" si="7"/>
        <v>100MB</v>
      </c>
      <c r="T53" s="102">
        <f t="shared" si="8"/>
        <v>1</v>
      </c>
    </row>
    <row r="54" spans="1:20" x14ac:dyDescent="0.25">
      <c r="A54" s="73">
        <v>49</v>
      </c>
      <c r="B54" s="3" t="s">
        <v>6</v>
      </c>
      <c r="C54" s="8" t="s">
        <v>293</v>
      </c>
      <c r="D54" s="7">
        <v>83.333308544601266</v>
      </c>
      <c r="E54" s="7">
        <v>17.7579549704794</v>
      </c>
      <c r="F54" s="8"/>
      <c r="G54" s="8"/>
      <c r="H54" s="8"/>
      <c r="I54" s="3">
        <v>4</v>
      </c>
      <c r="J54" s="3">
        <v>2</v>
      </c>
      <c r="K54" s="64" t="e">
        <f>VLOOKUP(C54,'GVSCCL-PAS FINAL LIST'!$C$5:$C$54,1,0)</f>
        <v>#N/A</v>
      </c>
      <c r="L54" s="64" t="e">
        <f t="shared" si="2"/>
        <v>#N/A</v>
      </c>
      <c r="M54" s="102">
        <f t="shared" si="3"/>
        <v>0</v>
      </c>
      <c r="N54" s="102" t="str">
        <f>VLOOKUP(C54,'GVSCCL-ECB FINAL LIST'!$C$5:$C$54,1,0)</f>
        <v>Visalakshi nagar NH16</v>
      </c>
      <c r="O54" s="102">
        <f t="shared" si="4"/>
        <v>1</v>
      </c>
      <c r="P54" s="2">
        <f t="shared" si="5"/>
        <v>1</v>
      </c>
      <c r="Q54" s="2"/>
      <c r="R54" s="102">
        <f t="shared" si="6"/>
        <v>39</v>
      </c>
      <c r="S54" s="2" t="str">
        <f t="shared" si="7"/>
        <v>100MB</v>
      </c>
      <c r="T54" s="102">
        <f t="shared" si="8"/>
        <v>1</v>
      </c>
    </row>
    <row r="55" spans="1:20" x14ac:dyDescent="0.25">
      <c r="A55" s="73">
        <v>50</v>
      </c>
      <c r="B55" s="3" t="s">
        <v>6</v>
      </c>
      <c r="C55" s="8" t="s">
        <v>133</v>
      </c>
      <c r="D55" s="7">
        <v>83.350798049803331</v>
      </c>
      <c r="E55" s="7">
        <v>17.753816732647451</v>
      </c>
      <c r="F55" s="8"/>
      <c r="G55" s="8"/>
      <c r="H55" s="8"/>
      <c r="I55" s="3">
        <v>3</v>
      </c>
      <c r="J55" s="3">
        <v>1</v>
      </c>
      <c r="K55" s="64" t="e">
        <f>VLOOKUP(C55,'GVSCCL-PAS FINAL LIST'!$C$5:$C$54,1,0)</f>
        <v>#N/A</v>
      </c>
      <c r="L55" s="64" t="e">
        <f t="shared" si="2"/>
        <v>#N/A</v>
      </c>
      <c r="M55" s="102">
        <f t="shared" si="3"/>
        <v>0</v>
      </c>
      <c r="N55" s="102" t="e">
        <f>VLOOKUP(C55,'GVSCCL-ECB FINAL LIST'!$C$5:$C$54,1,0)</f>
        <v>#N/A</v>
      </c>
      <c r="O55" s="102" t="e">
        <f t="shared" si="4"/>
        <v>#N/A</v>
      </c>
      <c r="P55" s="2">
        <f t="shared" si="5"/>
        <v>0</v>
      </c>
      <c r="Q55" s="2"/>
      <c r="R55" s="102">
        <f t="shared" si="6"/>
        <v>22</v>
      </c>
      <c r="S55" s="2" t="str">
        <f t="shared" si="7"/>
        <v>100MB</v>
      </c>
      <c r="T55" s="102">
        <f t="shared" si="8"/>
        <v>1</v>
      </c>
    </row>
    <row r="56" spans="1:20" x14ac:dyDescent="0.25">
      <c r="A56" s="73">
        <v>51</v>
      </c>
      <c r="B56" s="3" t="s">
        <v>6</v>
      </c>
      <c r="C56" s="8" t="s">
        <v>134</v>
      </c>
      <c r="D56" s="7">
        <v>83.348780556877415</v>
      </c>
      <c r="E56" s="7">
        <v>17.750191732693679</v>
      </c>
      <c r="F56" s="8"/>
      <c r="G56" s="8"/>
      <c r="H56" s="8"/>
      <c r="I56" s="3">
        <v>3</v>
      </c>
      <c r="J56" s="3">
        <v>1</v>
      </c>
      <c r="K56" s="64" t="str">
        <f>VLOOKUP(C56,'GVSCCL-PAS FINAL LIST'!$C$5:$C$54,1,0)</f>
        <v>Jodugullapalem</v>
      </c>
      <c r="L56" s="64">
        <f t="shared" si="2"/>
        <v>1</v>
      </c>
      <c r="M56" s="102">
        <f t="shared" si="3"/>
        <v>1</v>
      </c>
      <c r="N56" s="102" t="e">
        <f>VLOOKUP(C56,'GVSCCL-ECB FINAL LIST'!$C$5:$C$54,1,0)</f>
        <v>#N/A</v>
      </c>
      <c r="O56" s="102" t="e">
        <f t="shared" si="4"/>
        <v>#N/A</v>
      </c>
      <c r="P56" s="2">
        <f t="shared" si="5"/>
        <v>0</v>
      </c>
      <c r="Q56" s="2"/>
      <c r="R56" s="102">
        <f t="shared" si="6"/>
        <v>27</v>
      </c>
      <c r="S56" s="2" t="str">
        <f t="shared" si="7"/>
        <v>100MB</v>
      </c>
      <c r="T56" s="102">
        <f t="shared" si="8"/>
        <v>1</v>
      </c>
    </row>
    <row r="57" spans="1:20" x14ac:dyDescent="0.25">
      <c r="A57" s="73">
        <v>52</v>
      </c>
      <c r="B57" s="3" t="s">
        <v>6</v>
      </c>
      <c r="C57" s="83" t="s">
        <v>313</v>
      </c>
      <c r="D57" s="7">
        <v>83.305053985878018</v>
      </c>
      <c r="E57" s="7">
        <v>17.76224578158315</v>
      </c>
      <c r="F57" s="8"/>
      <c r="G57" s="8"/>
      <c r="H57" s="8"/>
      <c r="I57" s="3">
        <v>8</v>
      </c>
      <c r="J57" s="3">
        <v>1</v>
      </c>
      <c r="K57" s="64" t="e">
        <f>VLOOKUP(C57,'GVSCCL-PAS FINAL LIST'!$C$5:$C$54,1,0)</f>
        <v>#N/A</v>
      </c>
      <c r="L57" s="64" t="e">
        <f t="shared" si="2"/>
        <v>#N/A</v>
      </c>
      <c r="M57" s="102">
        <f t="shared" si="3"/>
        <v>0</v>
      </c>
      <c r="N57" s="102" t="e">
        <f>VLOOKUP(C57,'GVSCCL-ECB FINAL LIST'!$C$5:$C$54,1,0)</f>
        <v>#N/A</v>
      </c>
      <c r="O57" s="102" t="e">
        <f t="shared" si="4"/>
        <v>#N/A</v>
      </c>
      <c r="P57" s="2">
        <f t="shared" si="5"/>
        <v>0</v>
      </c>
      <c r="Q57" s="2"/>
      <c r="R57" s="102">
        <f t="shared" si="6"/>
        <v>47</v>
      </c>
      <c r="S57" s="2" t="str">
        <f t="shared" si="7"/>
        <v>1GB</v>
      </c>
      <c r="T57" s="102">
        <f t="shared" si="8"/>
        <v>1</v>
      </c>
    </row>
    <row r="58" spans="1:20" x14ac:dyDescent="0.25">
      <c r="A58" s="73">
        <v>53</v>
      </c>
      <c r="B58" s="3" t="s">
        <v>22</v>
      </c>
      <c r="C58" s="8" t="s">
        <v>138</v>
      </c>
      <c r="D58" s="7">
        <v>83.353421514963472</v>
      </c>
      <c r="E58" s="7">
        <v>17.796509462413571</v>
      </c>
      <c r="F58" s="8"/>
      <c r="G58" s="8"/>
      <c r="H58" s="8"/>
      <c r="I58" s="3">
        <v>5</v>
      </c>
      <c r="J58" s="3">
        <v>1</v>
      </c>
      <c r="K58" s="64" t="str">
        <f>VLOOKUP(C58,'GVSCCL-PAS FINAL LIST'!$C$5:$C$54,1,0)</f>
        <v>Cricket Stadium Junction</v>
      </c>
      <c r="L58" s="64">
        <f t="shared" si="2"/>
        <v>1</v>
      </c>
      <c r="M58" s="102">
        <f t="shared" si="3"/>
        <v>1</v>
      </c>
      <c r="N58" s="102" t="e">
        <f>VLOOKUP(C58,'GVSCCL-ECB FINAL LIST'!$C$5:$C$54,1,0)</f>
        <v>#N/A</v>
      </c>
      <c r="O58" s="102" t="e">
        <f t="shared" si="4"/>
        <v>#N/A</v>
      </c>
      <c r="P58" s="2">
        <f t="shared" si="5"/>
        <v>0</v>
      </c>
      <c r="Q58" s="2"/>
      <c r="R58" s="102">
        <f t="shared" si="6"/>
        <v>37</v>
      </c>
      <c r="S58" s="2" t="str">
        <f t="shared" si="7"/>
        <v>100MB</v>
      </c>
      <c r="T58" s="102">
        <f t="shared" si="8"/>
        <v>1</v>
      </c>
    </row>
    <row r="59" spans="1:20" x14ac:dyDescent="0.25">
      <c r="A59" s="73">
        <v>54</v>
      </c>
      <c r="B59" s="3" t="s">
        <v>22</v>
      </c>
      <c r="C59" s="8" t="s">
        <v>292</v>
      </c>
      <c r="D59" s="7">
        <v>83.357086932568009</v>
      </c>
      <c r="E59" s="7">
        <v>17.818567994173989</v>
      </c>
      <c r="F59" s="8"/>
      <c r="G59" s="8"/>
      <c r="H59" s="8"/>
      <c r="I59" s="3">
        <v>6</v>
      </c>
      <c r="J59" s="3">
        <v>1</v>
      </c>
      <c r="K59" s="64" t="str">
        <f>VLOOKUP(C59,'GVSCCL-PAS FINAL LIST'!$C$5:$C$54,1,0)</f>
        <v>Madhurawada ( Kommadi Junction )</v>
      </c>
      <c r="L59" s="64">
        <f t="shared" si="2"/>
        <v>1</v>
      </c>
      <c r="M59" s="102">
        <f t="shared" si="3"/>
        <v>1</v>
      </c>
      <c r="N59" s="102" t="str">
        <f>VLOOKUP(C59,'GVSCCL-ECB FINAL LIST'!$C$5:$C$54,1,0)</f>
        <v>Madhurawada ( Kommadi Junction )</v>
      </c>
      <c r="O59" s="102">
        <f t="shared" si="4"/>
        <v>1</v>
      </c>
      <c r="P59" s="2">
        <f t="shared" si="5"/>
        <v>1</v>
      </c>
      <c r="Q59" s="2">
        <v>1</v>
      </c>
      <c r="R59" s="102">
        <f t="shared" si="6"/>
        <v>49</v>
      </c>
      <c r="S59" s="2" t="str">
        <f t="shared" si="7"/>
        <v>1GB</v>
      </c>
      <c r="T59" s="102">
        <f t="shared" si="8"/>
        <v>1</v>
      </c>
    </row>
    <row r="60" spans="1:20" x14ac:dyDescent="0.25">
      <c r="A60" s="73">
        <v>55</v>
      </c>
      <c r="B60" s="3" t="s">
        <v>6</v>
      </c>
      <c r="C60" s="8" t="s">
        <v>140</v>
      </c>
      <c r="D60" s="7">
        <v>83.282892327150222</v>
      </c>
      <c r="E60" s="7">
        <v>17.769108389577521</v>
      </c>
      <c r="F60" s="8"/>
      <c r="G60" s="8"/>
      <c r="H60" s="8"/>
      <c r="I60" s="3">
        <v>9</v>
      </c>
      <c r="J60" s="3">
        <v>1</v>
      </c>
      <c r="K60" s="64" t="e">
        <f>VLOOKUP(C60,'GVSCCL-PAS FINAL LIST'!$C$5:$C$54,1,0)</f>
        <v>#N/A</v>
      </c>
      <c r="L60" s="64" t="e">
        <f t="shared" si="2"/>
        <v>#N/A</v>
      </c>
      <c r="M60" s="102">
        <f t="shared" si="3"/>
        <v>0</v>
      </c>
      <c r="N60" s="102" t="e">
        <f>VLOOKUP(C60,'GVSCCL-ECB FINAL LIST'!$C$5:$C$54,1,0)</f>
        <v>#N/A</v>
      </c>
      <c r="O60" s="102" t="e">
        <f t="shared" si="4"/>
        <v>#N/A</v>
      </c>
      <c r="P60" s="2">
        <f t="shared" si="5"/>
        <v>0</v>
      </c>
      <c r="Q60" s="2"/>
      <c r="R60" s="102">
        <f t="shared" si="6"/>
        <v>52</v>
      </c>
      <c r="S60" s="2" t="str">
        <f t="shared" si="7"/>
        <v>1GB</v>
      </c>
      <c r="T60" s="102">
        <f t="shared" si="8"/>
        <v>1</v>
      </c>
    </row>
    <row r="61" spans="1:20" x14ac:dyDescent="0.25">
      <c r="A61" s="73">
        <v>56</v>
      </c>
      <c r="B61" s="3" t="s">
        <v>142</v>
      </c>
      <c r="C61" s="8" t="s">
        <v>314</v>
      </c>
      <c r="D61" s="7">
        <v>83.299527278973216</v>
      </c>
      <c r="E61" s="7">
        <v>17.69780664120815</v>
      </c>
      <c r="F61" s="8"/>
      <c r="G61" s="8"/>
      <c r="H61" s="8"/>
      <c r="I61" s="3">
        <v>3</v>
      </c>
      <c r="J61" s="3">
        <v>1</v>
      </c>
      <c r="K61" s="64" t="e">
        <f>VLOOKUP(C61,'GVSCCL-PAS FINAL LIST'!$C$5:$C$54,1,0)</f>
        <v>#N/A</v>
      </c>
      <c r="L61" s="64" t="e">
        <f t="shared" si="2"/>
        <v>#N/A</v>
      </c>
      <c r="M61" s="102">
        <f t="shared" si="3"/>
        <v>0</v>
      </c>
      <c r="N61" s="102" t="e">
        <f>VLOOKUP(C61,'GVSCCL-ECB FINAL LIST'!$C$5:$C$54,1,0)</f>
        <v>#N/A</v>
      </c>
      <c r="O61" s="102" t="e">
        <f t="shared" si="4"/>
        <v>#N/A</v>
      </c>
      <c r="P61" s="2">
        <v>1</v>
      </c>
      <c r="Q61" s="2"/>
      <c r="R61" s="102">
        <f t="shared" si="6"/>
        <v>27</v>
      </c>
      <c r="S61" s="2" t="str">
        <f t="shared" si="7"/>
        <v>100MB</v>
      </c>
      <c r="T61" s="102">
        <f t="shared" si="8"/>
        <v>1</v>
      </c>
    </row>
    <row r="62" spans="1:20" x14ac:dyDescent="0.25">
      <c r="A62" s="73">
        <v>57</v>
      </c>
      <c r="B62" s="3" t="s">
        <v>142</v>
      </c>
      <c r="C62" s="159" t="s">
        <v>432</v>
      </c>
      <c r="D62" s="7">
        <v>83.292180254462806</v>
      </c>
      <c r="E62" s="7">
        <v>17.69364696645119</v>
      </c>
      <c r="F62" s="8"/>
      <c r="G62" s="8"/>
      <c r="H62" s="8"/>
      <c r="I62" s="3">
        <v>4</v>
      </c>
      <c r="J62" s="3">
        <v>2</v>
      </c>
      <c r="K62" s="64" t="e">
        <f>VLOOKUP(C62,'GVSCCL-PAS FINAL LIST'!$C$5:$C$54,1,0)</f>
        <v>#N/A</v>
      </c>
      <c r="L62" s="64" t="e">
        <f t="shared" si="2"/>
        <v>#N/A</v>
      </c>
      <c r="M62" s="102">
        <v>1</v>
      </c>
      <c r="N62" s="102" t="e">
        <f>VLOOKUP(C62,'GVSCCL-ECB FINAL LIST'!$C$5:$C$54,1,0)</f>
        <v>#N/A</v>
      </c>
      <c r="O62" s="102" t="e">
        <f t="shared" si="4"/>
        <v>#N/A</v>
      </c>
      <c r="P62" s="2">
        <v>1</v>
      </c>
      <c r="Q62" s="2"/>
      <c r="R62" s="102">
        <f t="shared" si="6"/>
        <v>44</v>
      </c>
      <c r="S62" s="2" t="str">
        <f t="shared" si="7"/>
        <v>1GB</v>
      </c>
      <c r="T62" s="102">
        <f t="shared" si="8"/>
        <v>1</v>
      </c>
    </row>
    <row r="63" spans="1:20" x14ac:dyDescent="0.25">
      <c r="A63" s="73">
        <v>58</v>
      </c>
      <c r="B63" s="3" t="s">
        <v>142</v>
      </c>
      <c r="C63" s="159" t="s">
        <v>433</v>
      </c>
      <c r="D63" s="7">
        <v>83.292617659737616</v>
      </c>
      <c r="E63" s="7">
        <v>17.695439429272081</v>
      </c>
      <c r="F63" s="8"/>
      <c r="G63" s="8"/>
      <c r="H63" s="8"/>
      <c r="I63" s="3">
        <v>5</v>
      </c>
      <c r="J63" s="3">
        <v>2</v>
      </c>
      <c r="K63" s="64" t="e">
        <f>VLOOKUP(C63,'GVSCCL-PAS FINAL LIST'!$C$5:$C$54,1,0)</f>
        <v>#N/A</v>
      </c>
      <c r="L63" s="64" t="e">
        <f t="shared" si="2"/>
        <v>#N/A</v>
      </c>
      <c r="M63" s="102">
        <f t="shared" si="3"/>
        <v>0</v>
      </c>
      <c r="N63" s="102" t="e">
        <f>VLOOKUP(C63,'GVSCCL-ECB FINAL LIST'!$C$5:$C$54,1,0)</f>
        <v>#N/A</v>
      </c>
      <c r="O63" s="102" t="e">
        <f t="shared" si="4"/>
        <v>#N/A</v>
      </c>
      <c r="P63" s="2">
        <f t="shared" si="5"/>
        <v>0</v>
      </c>
      <c r="Q63" s="2"/>
      <c r="R63" s="102">
        <f t="shared" si="6"/>
        <v>39</v>
      </c>
      <c r="S63" s="2" t="str">
        <f t="shared" si="7"/>
        <v>100MB</v>
      </c>
      <c r="T63" s="102">
        <f t="shared" si="8"/>
        <v>1</v>
      </c>
    </row>
    <row r="64" spans="1:20" x14ac:dyDescent="0.25">
      <c r="A64" s="73">
        <v>59</v>
      </c>
      <c r="B64" s="3" t="s">
        <v>146</v>
      </c>
      <c r="C64" s="8" t="s">
        <v>320</v>
      </c>
      <c r="D64" s="7">
        <v>83.29102245442489</v>
      </c>
      <c r="E64" s="7">
        <v>17.722701501293098</v>
      </c>
      <c r="F64" s="8"/>
      <c r="G64" s="8"/>
      <c r="H64" s="8"/>
      <c r="I64" s="3">
        <v>3</v>
      </c>
      <c r="J64" s="3">
        <v>1</v>
      </c>
      <c r="K64" s="64" t="e">
        <f>VLOOKUP(C64,'GVSCCL-PAS FINAL LIST'!$C$5:$C$54,1,0)</f>
        <v>#N/A</v>
      </c>
      <c r="L64" s="64" t="e">
        <f t="shared" si="2"/>
        <v>#N/A</v>
      </c>
      <c r="M64" s="102">
        <f t="shared" si="3"/>
        <v>0</v>
      </c>
      <c r="N64" s="102" t="e">
        <f>VLOOKUP(C64,'GVSCCL-ECB FINAL LIST'!$C$5:$C$54,1,0)</f>
        <v>#N/A</v>
      </c>
      <c r="O64" s="102" t="e">
        <f t="shared" si="4"/>
        <v>#N/A</v>
      </c>
      <c r="P64" s="2">
        <v>1</v>
      </c>
      <c r="Q64" s="2"/>
      <c r="R64" s="102">
        <f t="shared" si="6"/>
        <v>27</v>
      </c>
      <c r="S64" s="2" t="str">
        <f t="shared" si="7"/>
        <v>100MB</v>
      </c>
      <c r="T64" s="102">
        <f t="shared" si="8"/>
        <v>1</v>
      </c>
    </row>
    <row r="65" spans="1:566" x14ac:dyDescent="0.25">
      <c r="A65" s="73">
        <v>60</v>
      </c>
      <c r="B65" s="3" t="s">
        <v>146</v>
      </c>
      <c r="C65" s="159" t="s">
        <v>434</v>
      </c>
      <c r="D65" s="7">
        <v>83.291472073567107</v>
      </c>
      <c r="E65" s="7">
        <v>17.720998054770089</v>
      </c>
      <c r="F65" s="8"/>
      <c r="G65" s="8"/>
      <c r="H65" s="8"/>
      <c r="I65" s="3">
        <v>3</v>
      </c>
      <c r="J65" s="3">
        <v>1</v>
      </c>
      <c r="K65" s="64" t="e">
        <f>VLOOKUP(C65,'GVSCCL-PAS FINAL LIST'!$C$5:$C$54,1,0)</f>
        <v>#N/A</v>
      </c>
      <c r="L65" s="64" t="e">
        <f t="shared" si="2"/>
        <v>#N/A</v>
      </c>
      <c r="M65" s="102">
        <f t="shared" si="3"/>
        <v>0</v>
      </c>
      <c r="N65" s="102" t="e">
        <f>VLOOKUP(C65,'GVSCCL-ECB FINAL LIST'!$C$5:$C$54,1,0)</f>
        <v>#N/A</v>
      </c>
      <c r="O65" s="102" t="e">
        <f t="shared" si="4"/>
        <v>#N/A</v>
      </c>
      <c r="P65" s="2">
        <f t="shared" si="5"/>
        <v>0</v>
      </c>
      <c r="Q65" s="2"/>
      <c r="R65" s="102">
        <f t="shared" si="6"/>
        <v>22</v>
      </c>
      <c r="S65" s="2" t="str">
        <f t="shared" si="7"/>
        <v>100MB</v>
      </c>
      <c r="T65" s="102">
        <f t="shared" si="8"/>
        <v>1</v>
      </c>
    </row>
    <row r="66" spans="1:566" x14ac:dyDescent="0.25">
      <c r="A66" s="73">
        <v>61</v>
      </c>
      <c r="B66" s="3" t="s">
        <v>5</v>
      </c>
      <c r="C66" s="8" t="s">
        <v>10</v>
      </c>
      <c r="D66" s="7">
        <v>83.312986400117637</v>
      </c>
      <c r="E66" s="7">
        <v>17.73433900021729</v>
      </c>
      <c r="F66" s="8" t="s">
        <v>195</v>
      </c>
      <c r="G66" s="8">
        <v>4</v>
      </c>
      <c r="H66" s="8">
        <v>12</v>
      </c>
      <c r="I66" s="3">
        <v>9</v>
      </c>
      <c r="J66" s="5">
        <v>1</v>
      </c>
      <c r="K66" s="64" t="str">
        <f>VLOOKUP(C66,'GVSCCL-PAS FINAL LIST'!$C$5:$C$54,1,0)</f>
        <v>Satyam Junction</v>
      </c>
      <c r="L66" s="64">
        <f t="shared" si="2"/>
        <v>1</v>
      </c>
      <c r="M66" s="102">
        <f t="shared" si="3"/>
        <v>1</v>
      </c>
      <c r="N66" s="102" t="e">
        <f>VLOOKUP(C66,'GVSCCL-ECB FINAL LIST'!$C$5:$C$54,1,0)</f>
        <v>#N/A</v>
      </c>
      <c r="O66" s="102" t="e">
        <f t="shared" si="4"/>
        <v>#N/A</v>
      </c>
      <c r="P66" s="2">
        <f t="shared" si="5"/>
        <v>0</v>
      </c>
      <c r="Q66" s="2">
        <v>1</v>
      </c>
      <c r="R66" s="102">
        <f t="shared" si="6"/>
        <v>199</v>
      </c>
      <c r="S66" s="2" t="str">
        <f t="shared" si="7"/>
        <v>1GB</v>
      </c>
      <c r="T66" s="102">
        <f t="shared" si="8"/>
        <v>2</v>
      </c>
    </row>
    <row r="67" spans="1:566" x14ac:dyDescent="0.25">
      <c r="A67" s="73">
        <v>62</v>
      </c>
      <c r="B67" s="3" t="s">
        <v>12</v>
      </c>
      <c r="C67" s="8" t="s">
        <v>13</v>
      </c>
      <c r="D67" s="7">
        <v>83.287426262811849</v>
      </c>
      <c r="E67" s="7">
        <v>17.735024155466231</v>
      </c>
      <c r="F67" s="8" t="s">
        <v>195</v>
      </c>
      <c r="G67" s="8">
        <v>3</v>
      </c>
      <c r="H67" s="8">
        <v>9</v>
      </c>
      <c r="I67" s="3">
        <v>7</v>
      </c>
      <c r="J67" s="3">
        <v>1</v>
      </c>
      <c r="K67" s="64" t="str">
        <f>VLOOKUP(C67,'GVSCCL-PAS FINAL LIST'!$C$5:$C$54,1,0)</f>
        <v>Tatichetlapalem</v>
      </c>
      <c r="L67" s="64">
        <f t="shared" si="2"/>
        <v>1</v>
      </c>
      <c r="M67" s="102">
        <f t="shared" si="3"/>
        <v>1</v>
      </c>
      <c r="N67" s="102" t="str">
        <f>VLOOKUP(C67,'GVSCCL-ECB FINAL LIST'!$C$5:$C$54,1,0)</f>
        <v>Tatichetlapalem</v>
      </c>
      <c r="O67" s="102">
        <f t="shared" si="4"/>
        <v>1</v>
      </c>
      <c r="P67" s="2">
        <f t="shared" si="5"/>
        <v>1</v>
      </c>
      <c r="Q67" s="2">
        <v>1</v>
      </c>
      <c r="R67" s="102">
        <f t="shared" si="6"/>
        <v>159</v>
      </c>
      <c r="S67" s="2" t="str">
        <f t="shared" si="7"/>
        <v>1GB</v>
      </c>
      <c r="T67" s="102">
        <f t="shared" si="8"/>
        <v>2</v>
      </c>
    </row>
    <row r="68" spans="1:566" x14ac:dyDescent="0.25">
      <c r="A68" s="73">
        <v>63</v>
      </c>
      <c r="B68" s="3" t="s">
        <v>33</v>
      </c>
      <c r="C68" s="8" t="s">
        <v>14</v>
      </c>
      <c r="D68" s="140">
        <v>83.235500980731587</v>
      </c>
      <c r="E68" s="140">
        <v>17.74273556762444</v>
      </c>
      <c r="F68" s="8" t="s">
        <v>195</v>
      </c>
      <c r="G68" s="8">
        <v>4</v>
      </c>
      <c r="H68" s="8">
        <v>12</v>
      </c>
      <c r="I68" s="3">
        <v>10</v>
      </c>
      <c r="J68" s="3">
        <v>2</v>
      </c>
      <c r="K68" s="64" t="str">
        <f>VLOOKUP(C68,'GVSCCL-PAS FINAL LIST'!$C$5:$C$54,1,0)</f>
        <v>NAD</v>
      </c>
      <c r="L68" s="64">
        <f t="shared" si="2"/>
        <v>1</v>
      </c>
      <c r="M68" s="102">
        <f t="shared" si="3"/>
        <v>1</v>
      </c>
      <c r="N68" s="102" t="str">
        <f>VLOOKUP(C68,'GVSCCL-ECB FINAL LIST'!$C$5:$C$54,1,0)</f>
        <v>NAD</v>
      </c>
      <c r="O68" s="102">
        <f t="shared" si="4"/>
        <v>1</v>
      </c>
      <c r="P68" s="2">
        <f t="shared" si="5"/>
        <v>1</v>
      </c>
      <c r="Q68" s="2"/>
      <c r="R68" s="102">
        <f t="shared" si="6"/>
        <v>214</v>
      </c>
      <c r="S68" s="2" t="str">
        <f t="shared" si="7"/>
        <v>1GB</v>
      </c>
      <c r="T68" s="102">
        <f t="shared" si="8"/>
        <v>2</v>
      </c>
    </row>
    <row r="69" spans="1:566" s="2" customFormat="1" x14ac:dyDescent="0.25">
      <c r="A69" s="73">
        <v>64</v>
      </c>
      <c r="B69" s="3" t="s">
        <v>226</v>
      </c>
      <c r="C69" s="8" t="s">
        <v>28</v>
      </c>
      <c r="D69" s="7">
        <v>83.167435662962959</v>
      </c>
      <c r="E69" s="7">
        <v>17.685144749241669</v>
      </c>
      <c r="F69" s="8" t="s">
        <v>195</v>
      </c>
      <c r="G69" s="8">
        <v>3</v>
      </c>
      <c r="H69" s="8">
        <v>9</v>
      </c>
      <c r="I69" s="3">
        <v>6</v>
      </c>
      <c r="J69" s="5">
        <v>2</v>
      </c>
      <c r="K69" s="64" t="str">
        <f>VLOOKUP(C69,'GVSCCL-PAS FINAL LIST'!$C$5:$C$54,1,0)</f>
        <v>Kurmanapalem</v>
      </c>
      <c r="L69" s="64">
        <f t="shared" si="2"/>
        <v>1</v>
      </c>
      <c r="M69" s="102">
        <f t="shared" si="3"/>
        <v>1</v>
      </c>
      <c r="N69" s="102" t="e">
        <f>VLOOKUP(C69,'GVSCCL-ECB FINAL LIST'!$C$5:$C$54,1,0)</f>
        <v>#N/A</v>
      </c>
      <c r="O69" s="102" t="e">
        <f t="shared" si="4"/>
        <v>#N/A</v>
      </c>
      <c r="P69" s="2">
        <f t="shared" si="5"/>
        <v>0</v>
      </c>
      <c r="Q69" s="2">
        <v>1</v>
      </c>
      <c r="R69" s="102">
        <f t="shared" si="6"/>
        <v>156</v>
      </c>
      <c r="S69" s="60" t="str">
        <f t="shared" si="7"/>
        <v>1GB</v>
      </c>
      <c r="T69" s="102">
        <f t="shared" si="8"/>
        <v>2</v>
      </c>
      <c r="U69" s="64"/>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c r="BI69" s="70"/>
      <c r="BJ69" s="70"/>
      <c r="BK69" s="70"/>
      <c r="BL69" s="70"/>
      <c r="BM69" s="70"/>
      <c r="BN69" s="70"/>
      <c r="BO69" s="70"/>
      <c r="BP69" s="70"/>
      <c r="BQ69" s="70"/>
      <c r="BR69" s="70"/>
      <c r="BS69" s="70"/>
      <c r="BT69" s="70"/>
      <c r="BU69" s="70"/>
      <c r="BV69" s="70"/>
      <c r="BW69" s="70"/>
      <c r="BX69" s="70"/>
      <c r="BY69" s="70"/>
      <c r="BZ69" s="70"/>
      <c r="CA69" s="70"/>
      <c r="CB69" s="70"/>
      <c r="CC69" s="70"/>
      <c r="CD69" s="70"/>
      <c r="CE69" s="70"/>
      <c r="CF69" s="70"/>
      <c r="CG69" s="70"/>
      <c r="CH69" s="70"/>
      <c r="CI69" s="70"/>
      <c r="CJ69" s="70"/>
      <c r="CK69" s="70"/>
      <c r="CL69" s="70"/>
      <c r="CM69" s="70"/>
      <c r="CN69" s="70"/>
      <c r="CO69" s="70"/>
      <c r="CP69" s="70"/>
      <c r="CQ69" s="70"/>
      <c r="CR69" s="70"/>
      <c r="CS69" s="70"/>
      <c r="CT69" s="70"/>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68"/>
    </row>
    <row r="70" spans="1:566" s="66" customFormat="1" ht="15.75" thickBot="1" x14ac:dyDescent="0.3">
      <c r="A70" s="73">
        <v>65</v>
      </c>
      <c r="B70" s="82" t="s">
        <v>317</v>
      </c>
      <c r="C70" s="83" t="s">
        <v>123</v>
      </c>
      <c r="D70" s="7">
        <v>83.260030742197813</v>
      </c>
      <c r="E70" s="7">
        <v>17.743296521395841</v>
      </c>
      <c r="F70" s="83" t="s">
        <v>195</v>
      </c>
      <c r="G70" s="83">
        <v>2</v>
      </c>
      <c r="H70" s="83">
        <v>6</v>
      </c>
      <c r="I70" s="82">
        <v>7</v>
      </c>
      <c r="J70" s="79">
        <v>1</v>
      </c>
      <c r="K70" s="64" t="e">
        <f>VLOOKUP(C70,'GVSCCL-PAS FINAL LIST'!$C$5:$C$54,1,0)</f>
        <v>#N/A</v>
      </c>
      <c r="L70" s="64" t="e">
        <f t="shared" si="2"/>
        <v>#N/A</v>
      </c>
      <c r="M70" s="102">
        <f t="shared" si="3"/>
        <v>0</v>
      </c>
      <c r="N70" s="102" t="str">
        <f>VLOOKUP(C70,'GVSCCL-ECB FINAL LIST'!$C$5:$C$54,1,0)</f>
        <v>Muralinagar</v>
      </c>
      <c r="O70" s="102">
        <f t="shared" si="4"/>
        <v>1</v>
      </c>
      <c r="P70" s="2">
        <f t="shared" si="5"/>
        <v>1</v>
      </c>
      <c r="Q70" s="2">
        <v>1</v>
      </c>
      <c r="R70" s="102">
        <f t="shared" si="6"/>
        <v>119</v>
      </c>
      <c r="S70" s="2" t="str">
        <f t="shared" ref="S70:S85" si="9">IF(R70&gt;39,"1GB","100MB")</f>
        <v>1GB</v>
      </c>
      <c r="T70" s="102">
        <f t="shared" si="8"/>
        <v>2</v>
      </c>
      <c r="U70" s="64"/>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c r="EN70" s="101"/>
      <c r="EO70" s="101"/>
      <c r="EP70" s="101"/>
      <c r="EQ70" s="101"/>
      <c r="ER70" s="101"/>
      <c r="ES70" s="101"/>
      <c r="ET70" s="101"/>
      <c r="EU70" s="101"/>
      <c r="EV70" s="101"/>
      <c r="EW70" s="101"/>
      <c r="EX70" s="101"/>
      <c r="EY70" s="101"/>
      <c r="EZ70" s="101"/>
      <c r="FA70" s="101"/>
      <c r="FB70" s="101"/>
      <c r="FC70" s="101"/>
      <c r="FD70" s="101"/>
      <c r="FE70" s="101"/>
      <c r="FF70" s="101"/>
      <c r="FG70" s="101"/>
      <c r="FH70" s="101"/>
      <c r="FI70" s="101"/>
      <c r="FJ70" s="101"/>
      <c r="FK70" s="101"/>
      <c r="FL70" s="101"/>
      <c r="FM70" s="101"/>
      <c r="FN70" s="101"/>
      <c r="FO70" s="101"/>
      <c r="FP70" s="101"/>
      <c r="FQ70" s="101"/>
      <c r="FR70" s="101"/>
      <c r="FS70" s="101"/>
      <c r="FT70" s="101"/>
      <c r="FU70" s="101"/>
      <c r="FV70" s="101"/>
      <c r="FW70" s="101"/>
      <c r="FX70" s="101"/>
      <c r="FY70" s="101"/>
      <c r="FZ70" s="101"/>
      <c r="GA70" s="101"/>
      <c r="GB70" s="101"/>
      <c r="GC70" s="101"/>
      <c r="GD70" s="101"/>
      <c r="GE70" s="101"/>
      <c r="GF70" s="101"/>
      <c r="GG70" s="101"/>
      <c r="GH70" s="101"/>
      <c r="GI70" s="101"/>
      <c r="GJ70" s="101"/>
      <c r="GK70" s="101"/>
      <c r="GL70" s="101"/>
      <c r="GM70" s="101"/>
      <c r="GN70" s="101"/>
      <c r="GO70" s="101"/>
      <c r="GP70" s="101"/>
      <c r="GQ70" s="101"/>
      <c r="GR70" s="101"/>
      <c r="GS70" s="101"/>
      <c r="GT70" s="101"/>
      <c r="GU70" s="101"/>
      <c r="GV70" s="101"/>
      <c r="GW70" s="101"/>
      <c r="GX70" s="101"/>
      <c r="GY70" s="101"/>
      <c r="GZ70" s="101"/>
      <c r="HA70" s="101"/>
      <c r="HB70" s="101"/>
      <c r="HC70" s="101"/>
      <c r="HD70" s="101"/>
      <c r="HE70" s="101"/>
      <c r="HF70" s="101"/>
      <c r="HG70" s="101"/>
      <c r="HH70" s="101"/>
      <c r="HI70" s="101"/>
      <c r="HJ70" s="101"/>
      <c r="HK70" s="101"/>
      <c r="HL70" s="101"/>
      <c r="HM70" s="101"/>
      <c r="HN70" s="101"/>
      <c r="HO70" s="101"/>
      <c r="HP70" s="101"/>
      <c r="HQ70" s="101"/>
      <c r="HR70" s="101"/>
      <c r="HS70" s="101"/>
      <c r="HT70" s="101"/>
      <c r="HU70" s="101"/>
      <c r="HV70" s="101"/>
      <c r="HW70" s="101"/>
      <c r="HX70" s="101"/>
      <c r="HY70" s="101"/>
      <c r="HZ70" s="101"/>
      <c r="IA70" s="101"/>
      <c r="IB70" s="101"/>
      <c r="IC70" s="101"/>
      <c r="ID70" s="101"/>
      <c r="IE70" s="101"/>
      <c r="IF70" s="101"/>
      <c r="IG70" s="101"/>
      <c r="IH70" s="101"/>
      <c r="II70" s="101"/>
      <c r="IJ70" s="101"/>
      <c r="IK70" s="101"/>
      <c r="IL70" s="101"/>
      <c r="IM70" s="101"/>
      <c r="IN70" s="101"/>
      <c r="IO70" s="101"/>
      <c r="IP70" s="101"/>
      <c r="IQ70" s="101"/>
      <c r="IR70" s="101"/>
      <c r="IS70" s="101"/>
      <c r="IT70" s="101"/>
      <c r="IU70" s="101"/>
      <c r="IV70" s="101"/>
      <c r="IW70" s="101"/>
      <c r="IX70" s="101"/>
      <c r="IY70" s="101"/>
      <c r="IZ70" s="101"/>
      <c r="JA70" s="101"/>
      <c r="JB70" s="101"/>
      <c r="JC70" s="101"/>
      <c r="JD70" s="101"/>
      <c r="JE70" s="101"/>
      <c r="JF70" s="101"/>
      <c r="JG70" s="101"/>
      <c r="JH70" s="101"/>
      <c r="JI70" s="101"/>
      <c r="JJ70" s="101"/>
      <c r="JK70" s="101"/>
      <c r="JL70" s="101"/>
      <c r="JM70" s="101"/>
      <c r="JN70" s="101"/>
      <c r="JO70" s="101"/>
      <c r="JP70" s="101"/>
      <c r="JQ70" s="101"/>
      <c r="JR70" s="101"/>
      <c r="JS70" s="101"/>
      <c r="JT70" s="101"/>
      <c r="JU70" s="101"/>
      <c r="JV70" s="101"/>
      <c r="JW70" s="101"/>
      <c r="JX70" s="101"/>
      <c r="JY70" s="101"/>
      <c r="JZ70" s="101"/>
      <c r="KA70" s="101"/>
      <c r="KB70" s="101"/>
      <c r="KC70" s="101"/>
      <c r="KD70" s="101"/>
      <c r="KE70" s="101"/>
      <c r="KF70" s="101"/>
      <c r="KG70" s="101"/>
      <c r="KH70" s="101"/>
      <c r="KI70" s="101"/>
      <c r="KJ70" s="101"/>
      <c r="KK70" s="101"/>
      <c r="KL70" s="101"/>
      <c r="KM70" s="101"/>
      <c r="KN70" s="101"/>
      <c r="KO70" s="101"/>
      <c r="KP70" s="101"/>
      <c r="KQ70" s="101"/>
      <c r="KR70" s="101"/>
      <c r="KS70" s="101"/>
      <c r="KT70" s="101"/>
      <c r="KU70" s="101"/>
      <c r="KV70" s="101"/>
      <c r="KW70" s="101"/>
      <c r="KX70" s="101"/>
      <c r="KY70" s="101"/>
      <c r="KZ70" s="101"/>
      <c r="LA70" s="101"/>
      <c r="LB70" s="101"/>
      <c r="LC70" s="101"/>
      <c r="LD70" s="101"/>
      <c r="LE70" s="101"/>
      <c r="LF70" s="101"/>
      <c r="LG70" s="101"/>
      <c r="LH70" s="101"/>
      <c r="LI70" s="101"/>
      <c r="LJ70" s="101"/>
      <c r="LK70" s="101"/>
      <c r="LL70" s="101"/>
      <c r="LM70" s="101"/>
      <c r="LN70" s="101"/>
      <c r="LO70" s="101"/>
      <c r="LP70" s="101"/>
      <c r="LQ70" s="101"/>
      <c r="LR70" s="101"/>
      <c r="LS70" s="101"/>
      <c r="LT70" s="101"/>
      <c r="LU70" s="101"/>
      <c r="LV70" s="101"/>
      <c r="LW70" s="101"/>
      <c r="LX70" s="101"/>
      <c r="LY70" s="101"/>
      <c r="LZ70" s="101"/>
      <c r="MA70" s="101"/>
      <c r="MB70" s="101"/>
      <c r="MC70" s="101"/>
      <c r="MD70" s="101"/>
      <c r="ME70" s="101"/>
      <c r="MF70" s="101"/>
      <c r="MG70" s="101"/>
      <c r="MH70" s="101"/>
      <c r="MI70" s="101"/>
      <c r="MJ70" s="101"/>
      <c r="MK70" s="101"/>
      <c r="ML70" s="101"/>
      <c r="MM70" s="101"/>
      <c r="MN70" s="101"/>
      <c r="MO70" s="101"/>
      <c r="MP70" s="101"/>
      <c r="MQ70" s="101"/>
      <c r="MR70" s="101"/>
      <c r="MS70" s="101"/>
      <c r="MT70" s="101"/>
      <c r="MU70" s="101"/>
      <c r="MV70" s="101"/>
      <c r="MW70" s="101"/>
      <c r="MX70" s="101"/>
      <c r="MY70" s="101"/>
      <c r="MZ70" s="101"/>
      <c r="NA70" s="101"/>
      <c r="NB70" s="101"/>
      <c r="NC70" s="101"/>
      <c r="ND70" s="101"/>
      <c r="NE70" s="101"/>
      <c r="NF70" s="101"/>
      <c r="NG70" s="101"/>
      <c r="NH70" s="101"/>
      <c r="NI70" s="101"/>
      <c r="NJ70" s="101"/>
      <c r="NK70" s="101"/>
      <c r="NL70" s="101"/>
      <c r="NM70" s="101"/>
      <c r="NN70" s="101"/>
      <c r="NO70" s="101"/>
      <c r="NP70" s="101"/>
      <c r="NQ70" s="101"/>
      <c r="NR70" s="101"/>
      <c r="NS70" s="101"/>
      <c r="NT70" s="101"/>
      <c r="NU70" s="101"/>
      <c r="NV70" s="101"/>
      <c r="NW70" s="101"/>
      <c r="NX70" s="101"/>
      <c r="NY70" s="101"/>
      <c r="NZ70" s="101"/>
      <c r="OA70" s="101"/>
      <c r="OB70" s="101"/>
      <c r="OC70" s="101"/>
      <c r="OD70" s="101"/>
      <c r="OE70" s="101"/>
      <c r="OF70" s="101"/>
      <c r="OG70" s="101"/>
      <c r="OH70" s="101"/>
      <c r="OI70" s="101"/>
      <c r="OJ70" s="101"/>
      <c r="OK70" s="101"/>
      <c r="OL70" s="101"/>
      <c r="OM70" s="101"/>
      <c r="ON70" s="101"/>
      <c r="OO70" s="101"/>
      <c r="OP70" s="101"/>
      <c r="OQ70" s="101"/>
      <c r="OR70" s="101"/>
      <c r="OS70" s="101"/>
      <c r="OT70" s="101"/>
      <c r="OU70" s="101"/>
      <c r="OV70" s="101"/>
      <c r="OW70" s="101"/>
      <c r="OX70" s="101"/>
      <c r="OY70" s="101"/>
      <c r="OZ70" s="101"/>
      <c r="PA70" s="101"/>
      <c r="PB70" s="101"/>
      <c r="PC70" s="101"/>
      <c r="PD70" s="101"/>
      <c r="PE70" s="101"/>
      <c r="PF70" s="101"/>
      <c r="PG70" s="101"/>
      <c r="PH70" s="101"/>
      <c r="PI70" s="101"/>
      <c r="PJ70" s="101"/>
      <c r="PK70" s="101"/>
      <c r="PL70" s="101"/>
      <c r="PM70" s="101"/>
      <c r="PN70" s="101"/>
      <c r="PO70" s="101"/>
      <c r="PP70" s="101"/>
      <c r="PQ70" s="101"/>
      <c r="PR70" s="101"/>
      <c r="PS70" s="101"/>
      <c r="PT70" s="101"/>
      <c r="PU70" s="101"/>
      <c r="PV70" s="101"/>
      <c r="PW70" s="101"/>
      <c r="PX70" s="101"/>
      <c r="PY70" s="101"/>
      <c r="PZ70" s="101"/>
      <c r="QA70" s="101"/>
      <c r="QB70" s="101"/>
      <c r="QC70" s="101"/>
      <c r="QD70" s="101"/>
      <c r="QE70" s="101"/>
      <c r="QF70" s="101"/>
      <c r="QG70" s="101"/>
      <c r="QH70" s="101"/>
      <c r="QI70" s="101"/>
      <c r="QJ70" s="101"/>
      <c r="QK70" s="101"/>
      <c r="QL70" s="101"/>
      <c r="QM70" s="101"/>
      <c r="QN70" s="101"/>
      <c r="QO70" s="101"/>
      <c r="QP70" s="101"/>
      <c r="QQ70" s="101"/>
      <c r="QR70" s="101"/>
      <c r="QS70" s="101"/>
      <c r="QT70" s="101"/>
      <c r="QU70" s="101"/>
      <c r="QV70" s="101"/>
      <c r="QW70" s="101"/>
      <c r="QX70" s="101"/>
      <c r="QY70" s="101"/>
      <c r="QZ70" s="101"/>
      <c r="RA70" s="101"/>
      <c r="RB70" s="101"/>
      <c r="RC70" s="101"/>
      <c r="RD70" s="101"/>
      <c r="RE70" s="101"/>
      <c r="RF70" s="101"/>
      <c r="RG70" s="101"/>
      <c r="RH70" s="101"/>
      <c r="RI70" s="101"/>
      <c r="RJ70" s="101"/>
      <c r="RK70" s="101"/>
      <c r="RL70" s="101"/>
      <c r="RM70" s="101"/>
      <c r="RN70" s="101"/>
      <c r="RO70" s="101"/>
      <c r="RP70" s="101"/>
      <c r="RQ70" s="101"/>
      <c r="RR70" s="101"/>
      <c r="RS70" s="101"/>
      <c r="RT70" s="101"/>
      <c r="RU70" s="101"/>
      <c r="RV70" s="101"/>
      <c r="RW70" s="101"/>
      <c r="RX70" s="101"/>
      <c r="RY70" s="101"/>
      <c r="RZ70" s="101"/>
      <c r="SA70" s="101"/>
      <c r="SB70" s="101"/>
      <c r="SC70" s="101"/>
      <c r="SD70" s="101"/>
      <c r="SE70" s="101"/>
      <c r="SF70" s="101"/>
      <c r="SG70" s="101"/>
      <c r="SH70" s="101"/>
      <c r="SI70" s="101"/>
      <c r="SJ70" s="101"/>
      <c r="SK70" s="101"/>
      <c r="SL70" s="101"/>
      <c r="SM70" s="101"/>
      <c r="SN70" s="101"/>
      <c r="SO70" s="101"/>
      <c r="SP70" s="101"/>
      <c r="SQ70" s="101"/>
      <c r="SR70" s="101"/>
      <c r="SS70" s="101"/>
      <c r="ST70" s="101"/>
      <c r="SU70" s="101"/>
      <c r="SV70" s="101"/>
      <c r="SW70" s="101"/>
      <c r="SX70" s="101"/>
      <c r="SY70" s="101"/>
      <c r="SZ70" s="101"/>
      <c r="TA70" s="101"/>
      <c r="TB70" s="101"/>
      <c r="TC70" s="101"/>
      <c r="TD70" s="101"/>
      <c r="TE70" s="101"/>
      <c r="TF70" s="101"/>
      <c r="TG70" s="101"/>
      <c r="TH70" s="101"/>
      <c r="TI70" s="101"/>
      <c r="TJ70" s="101"/>
      <c r="TK70" s="101"/>
      <c r="TL70" s="101"/>
      <c r="TM70" s="101"/>
      <c r="TN70" s="101"/>
      <c r="TO70" s="101"/>
      <c r="TP70" s="101"/>
      <c r="TQ70" s="101"/>
      <c r="TR70" s="101"/>
      <c r="TS70" s="101"/>
      <c r="TT70" s="101"/>
      <c r="TU70" s="101"/>
      <c r="TV70" s="101"/>
      <c r="TW70" s="101"/>
      <c r="TX70" s="101"/>
      <c r="TY70" s="101"/>
      <c r="TZ70" s="101"/>
      <c r="UA70" s="101"/>
      <c r="UB70" s="101"/>
      <c r="UC70" s="101"/>
      <c r="UD70" s="101"/>
      <c r="UE70" s="101"/>
      <c r="UF70" s="101"/>
      <c r="UG70" s="101"/>
      <c r="UH70" s="101"/>
      <c r="UI70" s="101"/>
      <c r="UJ70" s="101"/>
      <c r="UK70" s="101"/>
      <c r="UL70" s="101"/>
      <c r="UM70" s="101"/>
      <c r="UN70" s="101"/>
      <c r="UO70" s="101"/>
      <c r="UP70" s="101"/>
      <c r="UQ70" s="101"/>
      <c r="UR70" s="101"/>
      <c r="US70" s="101"/>
    </row>
    <row r="71" spans="1:566" s="63" customFormat="1" x14ac:dyDescent="0.25">
      <c r="A71" s="73">
        <v>66</v>
      </c>
      <c r="B71" s="82" t="s">
        <v>303</v>
      </c>
      <c r="C71" s="161" t="s">
        <v>435</v>
      </c>
      <c r="D71" s="136"/>
      <c r="E71" s="136"/>
      <c r="F71" s="3" t="s">
        <v>195</v>
      </c>
      <c r="G71" s="3">
        <v>4</v>
      </c>
      <c r="H71" s="3">
        <v>12</v>
      </c>
      <c r="I71" s="3">
        <v>7</v>
      </c>
      <c r="J71" s="3">
        <v>2</v>
      </c>
      <c r="K71" s="64" t="e">
        <f>VLOOKUP(C71,'GVSCCL-PAS FINAL LIST'!$C$5:$C$54,1,0)</f>
        <v>#N/A</v>
      </c>
      <c r="L71" s="64" t="e">
        <f t="shared" ref="L71:L85" si="10">IF(C71=K71,1,0)</f>
        <v>#N/A</v>
      </c>
      <c r="M71" s="102">
        <v>1</v>
      </c>
      <c r="N71" s="102" t="e">
        <f>VLOOKUP(C71,'GVSCCL-ECB FINAL LIST'!$C$5:$C$54,1,0)</f>
        <v>#N/A</v>
      </c>
      <c r="O71" s="102" t="e">
        <f t="shared" ref="O71:O85" si="11">IF(C71=N71,1,0)</f>
        <v>#N/A</v>
      </c>
      <c r="P71" s="2">
        <v>0</v>
      </c>
      <c r="Q71" s="2">
        <v>1</v>
      </c>
      <c r="R71" s="102">
        <f t="shared" ref="R71:R124" si="12">(20*G71)+(5*H71)+(5*I71)+(7*J71)+(5*M71)+(5*P71)+(2*Q71)</f>
        <v>196</v>
      </c>
      <c r="S71" s="2" t="str">
        <f t="shared" si="9"/>
        <v>1GB</v>
      </c>
      <c r="T71" s="102">
        <f t="shared" ref="T71:T124" si="13">IF(F71="RLVD junction",2,1)</f>
        <v>2</v>
      </c>
      <c r="U71" s="64"/>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c r="BI71" s="70"/>
      <c r="BJ71" s="70"/>
      <c r="BK71" s="70"/>
      <c r="BL71" s="70"/>
      <c r="BM71" s="70"/>
      <c r="BN71" s="70"/>
      <c r="BO71" s="70"/>
      <c r="BP71" s="70"/>
      <c r="BQ71" s="70"/>
      <c r="BR71" s="70"/>
      <c r="BS71" s="70"/>
      <c r="BT71" s="70"/>
      <c r="BU71" s="70"/>
      <c r="BV71" s="70"/>
      <c r="BW71" s="70"/>
      <c r="BX71" s="70"/>
      <c r="BY71" s="70"/>
      <c r="BZ71" s="70"/>
      <c r="CA71" s="70"/>
      <c r="CB71" s="70"/>
      <c r="CC71" s="70"/>
      <c r="CD71" s="70"/>
      <c r="CE71" s="70"/>
      <c r="CF71" s="70"/>
      <c r="CG71" s="70"/>
      <c r="CH71" s="70"/>
      <c r="CI71" s="70"/>
      <c r="CJ71" s="70"/>
      <c r="CK71" s="70"/>
      <c r="CL71" s="70"/>
      <c r="CM71" s="70"/>
      <c r="CN71" s="70"/>
      <c r="CO71" s="70"/>
      <c r="CP71" s="70"/>
      <c r="CQ71" s="70"/>
      <c r="CR71" s="70"/>
      <c r="CS71" s="70"/>
      <c r="CT71" s="70"/>
      <c r="CU71" s="70"/>
      <c r="CV71" s="70"/>
      <c r="CW71" s="70"/>
      <c r="CX71" s="70"/>
      <c r="CY71" s="70"/>
      <c r="CZ71" s="70"/>
      <c r="DA71" s="70"/>
      <c r="DB71" s="70"/>
      <c r="DC71" s="70"/>
      <c r="DD71" s="70"/>
      <c r="DE71" s="70"/>
      <c r="DF71" s="70"/>
      <c r="DG71" s="70"/>
      <c r="DH71" s="70"/>
      <c r="DI71" s="70"/>
      <c r="DJ71" s="70"/>
      <c r="DK71" s="70"/>
      <c r="DL71" s="70"/>
      <c r="DM71" s="70"/>
      <c r="DN71" s="70"/>
      <c r="DO71" s="70"/>
      <c r="DP71" s="70"/>
      <c r="DQ71" s="70"/>
      <c r="DR71" s="70"/>
      <c r="DS71" s="70"/>
      <c r="DT71" s="70"/>
      <c r="DU71" s="70"/>
      <c r="DV71" s="70"/>
      <c r="DW71" s="70"/>
      <c r="DX71" s="70"/>
      <c r="DY71" s="71"/>
      <c r="DZ71" s="70"/>
      <c r="EA71" s="70"/>
      <c r="EB71" s="71"/>
      <c r="EC71" s="70"/>
      <c r="ED71" s="70"/>
      <c r="EE71" s="70"/>
      <c r="EF71" s="70"/>
      <c r="EG71" s="70"/>
      <c r="EH71" s="70"/>
      <c r="EI71" s="70"/>
      <c r="EJ71" s="70"/>
      <c r="EK71" s="70"/>
      <c r="EL71" s="70"/>
      <c r="EM71" s="70"/>
      <c r="EN71" s="70"/>
      <c r="EO71" s="70"/>
      <c r="EP71" s="70"/>
      <c r="EQ71" s="70"/>
      <c r="ER71" s="70"/>
      <c r="ES71" s="70"/>
      <c r="ET71" s="70"/>
      <c r="EU71" s="70"/>
      <c r="EV71" s="70"/>
      <c r="EW71" s="70"/>
      <c r="EX71" s="70"/>
      <c r="EY71" s="70"/>
      <c r="EZ71" s="70"/>
      <c r="FA71" s="70"/>
      <c r="FB71" s="70"/>
      <c r="FC71" s="70"/>
      <c r="FD71" s="70"/>
      <c r="FE71" s="70"/>
      <c r="FF71" s="70"/>
      <c r="FG71" s="70"/>
      <c r="FH71" s="70"/>
      <c r="FI71" s="70"/>
      <c r="FJ71" s="70"/>
      <c r="FK71" s="70"/>
      <c r="FL71" s="70"/>
      <c r="FM71" s="70"/>
      <c r="FN71" s="70"/>
      <c r="FO71" s="70"/>
      <c r="FP71" s="70"/>
      <c r="FQ71" s="70"/>
      <c r="FR71" s="70"/>
      <c r="FS71" s="70"/>
      <c r="FT71" s="70"/>
      <c r="FU71" s="70"/>
      <c r="FV71" s="70"/>
      <c r="FW71" s="70"/>
      <c r="FX71" s="70"/>
      <c r="FY71" s="70"/>
      <c r="FZ71" s="70"/>
      <c r="GA71" s="70"/>
      <c r="GB71" s="71"/>
      <c r="GC71" s="71"/>
      <c r="GD71" s="70"/>
      <c r="GE71" s="70"/>
      <c r="GF71" s="70"/>
      <c r="GG71" s="70"/>
      <c r="GH71" s="70"/>
      <c r="GI71" s="71"/>
      <c r="GJ71" s="70"/>
      <c r="GK71" s="70"/>
      <c r="GL71" s="71"/>
      <c r="GM71" s="70"/>
      <c r="GN71" s="70"/>
      <c r="GO71" s="71"/>
      <c r="GP71" s="70"/>
      <c r="GQ71" s="70"/>
      <c r="GR71" s="70"/>
      <c r="GS71" s="70"/>
      <c r="GT71" s="70"/>
      <c r="GU71" s="70"/>
      <c r="GV71" s="70"/>
      <c r="GW71" s="70"/>
      <c r="GX71" s="70"/>
      <c r="GY71" s="70"/>
      <c r="GZ71" s="70"/>
      <c r="HA71" s="70"/>
      <c r="HB71" s="70"/>
      <c r="HC71" s="70"/>
      <c r="HD71" s="70"/>
      <c r="HE71" s="70"/>
      <c r="HF71" s="71"/>
      <c r="HG71" s="70"/>
      <c r="HH71" s="70"/>
      <c r="HI71" s="70"/>
      <c r="HJ71" s="70"/>
      <c r="HK71" s="70"/>
      <c r="HL71" s="70"/>
      <c r="HM71" s="70"/>
      <c r="HN71" s="70"/>
      <c r="HO71" s="70"/>
      <c r="HP71" s="70"/>
      <c r="HQ71" s="70"/>
      <c r="HR71" s="70"/>
      <c r="HS71" s="70"/>
      <c r="HT71" s="70"/>
      <c r="HU71" s="70"/>
      <c r="HV71" s="70"/>
      <c r="HW71" s="70"/>
      <c r="HX71" s="70"/>
      <c r="HY71" s="70"/>
      <c r="HZ71" s="70"/>
      <c r="IA71" s="71"/>
      <c r="IB71" s="70"/>
      <c r="IC71" s="70"/>
      <c r="ID71" s="70"/>
      <c r="IE71" s="70"/>
      <c r="IF71" s="70"/>
      <c r="IG71" s="70"/>
      <c r="IH71" s="70"/>
      <c r="II71" s="70"/>
      <c r="IJ71" s="70"/>
      <c r="IK71" s="70"/>
      <c r="IL71" s="70"/>
      <c r="IM71" s="70"/>
      <c r="IN71" s="70"/>
      <c r="IO71" s="70"/>
      <c r="IP71" s="70"/>
      <c r="IQ71" s="70"/>
      <c r="IR71" s="70"/>
      <c r="IS71" s="70"/>
      <c r="IT71" s="70"/>
      <c r="IU71" s="70"/>
      <c r="IV71" s="70"/>
      <c r="IW71" s="70"/>
      <c r="IX71" s="70"/>
      <c r="IY71" s="70"/>
      <c r="IZ71" s="70"/>
      <c r="JA71" s="70"/>
      <c r="JB71" s="70"/>
      <c r="JC71" s="70"/>
      <c r="JD71" s="70"/>
      <c r="JE71" s="70"/>
      <c r="JF71" s="70"/>
      <c r="JG71" s="70"/>
      <c r="JH71" s="70"/>
      <c r="JI71" s="70"/>
      <c r="JJ71" s="70"/>
      <c r="JK71" s="70"/>
      <c r="JL71" s="70"/>
      <c r="JM71" s="70"/>
      <c r="JN71" s="70"/>
      <c r="JO71" s="70"/>
      <c r="JP71" s="70"/>
      <c r="JQ71" s="70"/>
      <c r="JR71" s="70"/>
      <c r="JS71" s="70"/>
      <c r="JT71" s="70"/>
      <c r="JU71" s="70"/>
      <c r="JV71" s="70"/>
      <c r="JW71" s="70"/>
      <c r="JX71" s="70"/>
      <c r="JY71" s="70"/>
      <c r="JZ71" s="70"/>
      <c r="KA71" s="70"/>
      <c r="KB71" s="70"/>
      <c r="KC71" s="70"/>
      <c r="KD71" s="70"/>
      <c r="KE71" s="70"/>
      <c r="KF71" s="70"/>
      <c r="KG71" s="70"/>
      <c r="KH71" s="70"/>
      <c r="KI71" s="70"/>
      <c r="KJ71" s="70"/>
      <c r="KK71" s="70"/>
      <c r="KL71" s="70"/>
      <c r="KM71" s="70"/>
      <c r="KN71" s="70"/>
      <c r="KO71" s="70"/>
      <c r="KP71" s="70"/>
      <c r="KQ71" s="70"/>
      <c r="KR71" s="70"/>
      <c r="KS71" s="70"/>
      <c r="KT71" s="70"/>
      <c r="KU71" s="70"/>
      <c r="KV71" s="70"/>
      <c r="KW71" s="70"/>
      <c r="KX71" s="70"/>
      <c r="KY71" s="70"/>
      <c r="KZ71" s="70"/>
      <c r="LA71" s="70"/>
      <c r="LB71" s="70"/>
      <c r="LC71" s="70"/>
      <c r="LD71" s="70"/>
      <c r="LE71" s="70"/>
      <c r="LF71" s="70"/>
      <c r="LG71" s="70"/>
      <c r="LH71" s="70"/>
      <c r="LI71" s="70"/>
      <c r="LJ71" s="70"/>
      <c r="LK71" s="70"/>
      <c r="LL71" s="70"/>
      <c r="LM71" s="70"/>
      <c r="LN71" s="70"/>
      <c r="LO71" s="70"/>
      <c r="LP71" s="70"/>
      <c r="LQ71" s="70"/>
      <c r="LR71" s="70"/>
      <c r="LS71" s="70"/>
      <c r="LT71" s="70"/>
      <c r="LU71" s="70"/>
      <c r="LV71" s="70"/>
      <c r="LW71" s="70"/>
      <c r="LX71" s="70"/>
      <c r="LY71" s="70"/>
      <c r="LZ71" s="70"/>
      <c r="MA71" s="70"/>
      <c r="MB71" s="70"/>
      <c r="MC71" s="70"/>
      <c r="MD71" s="70"/>
      <c r="ME71" s="70"/>
      <c r="MF71" s="70"/>
      <c r="MG71" s="70"/>
      <c r="MH71" s="70"/>
      <c r="MI71" s="70"/>
      <c r="MJ71" s="70"/>
      <c r="MK71" s="70"/>
      <c r="ML71" s="70"/>
      <c r="MM71" s="70"/>
      <c r="MN71" s="70"/>
      <c r="MO71" s="70"/>
      <c r="MP71" s="70"/>
      <c r="MQ71" s="70"/>
      <c r="MR71" s="70"/>
      <c r="MS71" s="70"/>
      <c r="MT71" s="70"/>
      <c r="MU71" s="70"/>
      <c r="MV71" s="70"/>
      <c r="MW71" s="70"/>
      <c r="MX71" s="70"/>
      <c r="MY71" s="70"/>
      <c r="MZ71" s="70"/>
      <c r="NA71" s="70"/>
      <c r="NB71" s="70"/>
      <c r="NC71" s="70"/>
      <c r="ND71" s="70"/>
      <c r="NE71" s="70"/>
      <c r="NF71" s="70"/>
      <c r="NG71" s="70"/>
      <c r="NH71" s="70"/>
      <c r="NI71" s="70"/>
      <c r="NJ71" s="70"/>
      <c r="NK71" s="70"/>
      <c r="NL71" s="70"/>
      <c r="NM71" s="70"/>
      <c r="NN71" s="70"/>
      <c r="NO71" s="70"/>
      <c r="NP71" s="70"/>
      <c r="NQ71" s="70"/>
      <c r="NR71" s="70"/>
      <c r="NS71" s="70"/>
      <c r="NT71" s="70"/>
      <c r="NU71" s="70"/>
      <c r="NV71" s="70"/>
      <c r="NW71" s="70"/>
      <c r="NX71" s="70"/>
      <c r="NY71" s="70"/>
      <c r="NZ71" s="70"/>
      <c r="OA71" s="70"/>
      <c r="OB71" s="70"/>
      <c r="OC71" s="70"/>
      <c r="OD71" s="70"/>
      <c r="OE71" s="70"/>
      <c r="OF71" s="70"/>
      <c r="OG71" s="70"/>
      <c r="OH71" s="70"/>
      <c r="OI71" s="70"/>
      <c r="OJ71" s="70"/>
      <c r="OK71" s="70"/>
      <c r="OL71" s="70"/>
      <c r="OM71" s="70"/>
      <c r="ON71" s="70"/>
      <c r="OO71" s="70"/>
      <c r="OP71" s="70"/>
      <c r="OQ71" s="70"/>
      <c r="OR71" s="70"/>
      <c r="OS71" s="70"/>
      <c r="OT71" s="70"/>
      <c r="OU71" s="70"/>
      <c r="OV71" s="70"/>
      <c r="OW71" s="70"/>
      <c r="OX71" s="70"/>
      <c r="OY71" s="70"/>
      <c r="OZ71" s="70"/>
      <c r="PA71" s="70"/>
      <c r="PB71" s="70"/>
      <c r="PC71" s="70"/>
      <c r="PD71" s="70"/>
      <c r="PE71" s="70"/>
      <c r="PF71" s="70"/>
      <c r="PG71" s="70"/>
      <c r="PH71" s="70"/>
      <c r="PI71" s="70"/>
      <c r="PJ71" s="70"/>
      <c r="PK71" s="70"/>
      <c r="PL71" s="70"/>
      <c r="PM71" s="70"/>
      <c r="PN71" s="70"/>
      <c r="PO71" s="70"/>
      <c r="PP71" s="70"/>
      <c r="PQ71" s="70"/>
      <c r="PR71" s="70"/>
      <c r="PS71" s="70"/>
      <c r="PT71" s="70"/>
      <c r="PU71" s="70"/>
      <c r="PV71" s="70"/>
      <c r="PW71" s="70"/>
      <c r="PX71" s="70"/>
      <c r="PY71" s="70"/>
      <c r="PZ71" s="70"/>
      <c r="QA71" s="70"/>
      <c r="QB71" s="70"/>
      <c r="QC71" s="70"/>
      <c r="QD71" s="70"/>
      <c r="QE71" s="70"/>
      <c r="QF71" s="70"/>
      <c r="QG71" s="70"/>
      <c r="QH71" s="70"/>
      <c r="QI71" s="70"/>
      <c r="QJ71" s="70"/>
      <c r="QK71" s="70"/>
      <c r="QL71" s="70"/>
      <c r="QM71" s="70"/>
      <c r="QN71" s="70"/>
      <c r="QO71" s="70"/>
      <c r="QP71" s="70"/>
      <c r="QQ71" s="70"/>
      <c r="QR71" s="70"/>
      <c r="QS71" s="70"/>
      <c r="QT71" s="70"/>
      <c r="QU71" s="70"/>
      <c r="QV71" s="70"/>
      <c r="QW71" s="70"/>
      <c r="QX71" s="70"/>
      <c r="QY71" s="70"/>
      <c r="QZ71" s="70"/>
      <c r="RA71" s="70"/>
      <c r="RB71" s="70"/>
      <c r="RC71" s="70"/>
      <c r="RD71" s="70"/>
      <c r="RE71" s="70"/>
      <c r="RF71" s="70"/>
      <c r="RG71" s="70"/>
      <c r="RH71" s="70"/>
      <c r="RI71" s="70"/>
      <c r="RJ71" s="70"/>
      <c r="RK71" s="70"/>
      <c r="RL71" s="70"/>
      <c r="RM71" s="70"/>
      <c r="RN71" s="70"/>
      <c r="RO71" s="70"/>
      <c r="RP71" s="70"/>
      <c r="RQ71" s="70"/>
      <c r="RR71" s="70"/>
      <c r="RS71" s="70"/>
      <c r="RT71" s="70"/>
      <c r="RU71" s="70"/>
      <c r="RV71" s="70"/>
      <c r="RW71" s="70"/>
      <c r="RX71" s="70"/>
      <c r="RY71" s="70"/>
      <c r="RZ71" s="70"/>
      <c r="SA71" s="70"/>
      <c r="SB71" s="70"/>
      <c r="SC71" s="70"/>
      <c r="SD71" s="70"/>
      <c r="SE71" s="70"/>
      <c r="SF71" s="70"/>
      <c r="SG71" s="70"/>
      <c r="SH71" s="70"/>
      <c r="SI71" s="70"/>
      <c r="SJ71" s="70"/>
      <c r="SK71" s="70"/>
      <c r="SL71" s="70"/>
      <c r="SM71" s="70"/>
      <c r="SN71" s="70"/>
      <c r="SO71" s="70"/>
      <c r="SP71" s="70"/>
      <c r="SQ71" s="70"/>
      <c r="SR71" s="70"/>
      <c r="SS71" s="70"/>
      <c r="ST71" s="70"/>
      <c r="SU71" s="70"/>
      <c r="SV71" s="70"/>
      <c r="SW71" s="70"/>
      <c r="SX71" s="70"/>
      <c r="SY71" s="70"/>
      <c r="SZ71" s="70"/>
      <c r="TA71" s="70"/>
      <c r="TB71" s="70"/>
      <c r="TC71" s="70"/>
      <c r="TD71" s="70"/>
      <c r="TE71" s="70"/>
      <c r="TF71" s="70"/>
      <c r="TG71" s="70"/>
      <c r="TH71" s="70"/>
      <c r="TI71" s="70"/>
      <c r="TJ71" s="70"/>
      <c r="TK71" s="70"/>
      <c r="TL71" s="70"/>
      <c r="TM71" s="70"/>
      <c r="TN71" s="70"/>
      <c r="TO71" s="70"/>
      <c r="TP71" s="70"/>
      <c r="TQ71" s="70"/>
      <c r="TR71" s="70"/>
      <c r="TS71" s="70"/>
      <c r="TT71" s="70"/>
      <c r="TU71" s="70"/>
      <c r="TV71" s="70"/>
      <c r="TW71" s="70"/>
      <c r="TX71" s="70"/>
      <c r="TY71" s="70"/>
      <c r="TZ71" s="70"/>
      <c r="UA71" s="70"/>
      <c r="UB71" s="70"/>
      <c r="UC71" s="70"/>
      <c r="UD71" s="70"/>
      <c r="UE71" s="70"/>
      <c r="UF71" s="70"/>
      <c r="UG71" s="70"/>
      <c r="UH71" s="70"/>
      <c r="UI71" s="70"/>
      <c r="UJ71" s="70"/>
      <c r="UK71" s="70"/>
      <c r="UL71" s="70"/>
      <c r="UM71" s="70"/>
      <c r="UN71" s="70"/>
      <c r="UO71" s="70"/>
      <c r="UP71" s="70"/>
      <c r="UQ71" s="70"/>
      <c r="UR71" s="70"/>
      <c r="US71" s="70"/>
      <c r="UT71" s="97"/>
    </row>
    <row r="72" spans="1:566" x14ac:dyDescent="0.25">
      <c r="A72" s="73">
        <v>67</v>
      </c>
      <c r="B72" s="3" t="s">
        <v>8</v>
      </c>
      <c r="C72" s="8" t="s">
        <v>99</v>
      </c>
      <c r="D72" s="7">
        <v>83.335601681832273</v>
      </c>
      <c r="E72" s="7">
        <v>17.72179675118219</v>
      </c>
      <c r="F72" s="3"/>
      <c r="G72" s="3"/>
      <c r="H72" s="3"/>
      <c r="I72" s="3">
        <v>4</v>
      </c>
      <c r="J72" s="5">
        <v>1</v>
      </c>
      <c r="K72" s="64" t="str">
        <f>VLOOKUP(C72,'GVSCCL-PAS FINAL LIST'!$C$5:$C$54,1,0)</f>
        <v>Park hotel</v>
      </c>
      <c r="L72" s="64">
        <f t="shared" si="10"/>
        <v>1</v>
      </c>
      <c r="M72" s="102">
        <f t="shared" ref="M72:M85" si="14">_xlfn.IFNA(L72,0)</f>
        <v>1</v>
      </c>
      <c r="N72" s="102" t="str">
        <f>VLOOKUP(C72,'GVSCCL-ECB FINAL LIST'!$C$5:$C$54,1,0)</f>
        <v>Park hotel</v>
      </c>
      <c r="O72" s="102">
        <f t="shared" si="11"/>
        <v>1</v>
      </c>
      <c r="P72" s="2">
        <f t="shared" ref="P72:P85" si="15">_xlfn.IFNA(O72,0)</f>
        <v>1</v>
      </c>
      <c r="Q72" s="2"/>
      <c r="R72" s="102">
        <f t="shared" si="12"/>
        <v>37</v>
      </c>
      <c r="S72" s="2" t="str">
        <f t="shared" si="9"/>
        <v>100MB</v>
      </c>
      <c r="T72" s="102">
        <f t="shared" si="13"/>
        <v>1</v>
      </c>
    </row>
    <row r="73" spans="1:566" x14ac:dyDescent="0.25">
      <c r="A73" s="73">
        <v>68</v>
      </c>
      <c r="B73" s="3" t="s">
        <v>261</v>
      </c>
      <c r="C73" s="8" t="s">
        <v>263</v>
      </c>
      <c r="D73" s="7">
        <v>83.302345227770658</v>
      </c>
      <c r="E73" s="7">
        <v>17.7118559803259</v>
      </c>
      <c r="F73" s="8"/>
      <c r="G73" s="8"/>
      <c r="H73" s="8"/>
      <c r="I73" s="3">
        <v>4</v>
      </c>
      <c r="J73" s="5">
        <v>2</v>
      </c>
      <c r="K73" s="64" t="e">
        <f>VLOOKUP(C73,'GVSCCL-PAS FINAL LIST'!$C$5:$C$54,1,0)</f>
        <v>#N/A</v>
      </c>
      <c r="L73" s="64" t="e">
        <f t="shared" si="10"/>
        <v>#N/A</v>
      </c>
      <c r="M73" s="102">
        <f t="shared" si="14"/>
        <v>0</v>
      </c>
      <c r="N73" s="102" t="str">
        <f>VLOOKUP(C73,'GVSCCL-ECB FINAL LIST'!$C$5:$C$54,1,0)</f>
        <v>jagdamba</v>
      </c>
      <c r="O73" s="102">
        <f t="shared" si="11"/>
        <v>1</v>
      </c>
      <c r="P73" s="2">
        <f t="shared" si="15"/>
        <v>1</v>
      </c>
      <c r="Q73" s="2"/>
      <c r="R73" s="102">
        <f t="shared" si="12"/>
        <v>39</v>
      </c>
      <c r="S73" s="2" t="str">
        <f t="shared" si="9"/>
        <v>100MB</v>
      </c>
      <c r="T73" s="102">
        <f t="shared" si="13"/>
        <v>1</v>
      </c>
    </row>
    <row r="74" spans="1:566" x14ac:dyDescent="0.25">
      <c r="A74" s="73">
        <v>69</v>
      </c>
      <c r="B74" s="3" t="s">
        <v>47</v>
      </c>
      <c r="C74" s="8" t="s">
        <v>288</v>
      </c>
      <c r="D74" s="7">
        <v>83.309424235176479</v>
      </c>
      <c r="E74" s="7">
        <v>17.71782489474564</v>
      </c>
      <c r="F74" s="3"/>
      <c r="G74" s="3"/>
      <c r="H74" s="3"/>
      <c r="I74" s="3">
        <v>5</v>
      </c>
      <c r="J74" s="5">
        <v>1</v>
      </c>
      <c r="K74" s="64" t="e">
        <f>VLOOKUP(C74,'GVSCCL-PAS FINAL LIST'!$C$5:$C$54,1,0)</f>
        <v>#N/A</v>
      </c>
      <c r="L74" s="64" t="e">
        <f t="shared" si="10"/>
        <v>#N/A</v>
      </c>
      <c r="M74" s="102">
        <f t="shared" si="14"/>
        <v>0</v>
      </c>
      <c r="N74" s="102" t="str">
        <f>VLOOKUP(C74,'GVSCCL-ECB FINAL LIST'!$C$5:$C$54,1,0)</f>
        <v>seven hills</v>
      </c>
      <c r="O74" s="102">
        <f t="shared" si="11"/>
        <v>1</v>
      </c>
      <c r="P74" s="2">
        <f t="shared" si="15"/>
        <v>1</v>
      </c>
      <c r="Q74" s="2">
        <v>1</v>
      </c>
      <c r="R74" s="102">
        <f t="shared" si="12"/>
        <v>39</v>
      </c>
      <c r="S74" s="2" t="str">
        <f t="shared" si="9"/>
        <v>100MB</v>
      </c>
      <c r="T74" s="102">
        <f t="shared" si="13"/>
        <v>1</v>
      </c>
    </row>
    <row r="75" spans="1:566" x14ac:dyDescent="0.25">
      <c r="A75" s="73">
        <v>70</v>
      </c>
      <c r="B75" s="3" t="s">
        <v>8</v>
      </c>
      <c r="C75" s="8" t="s">
        <v>272</v>
      </c>
      <c r="D75" s="7">
        <v>83.317841448293507</v>
      </c>
      <c r="E75" s="7">
        <v>17.723009912468829</v>
      </c>
      <c r="F75" s="8"/>
      <c r="G75" s="8"/>
      <c r="H75" s="8"/>
      <c r="I75" s="3">
        <v>4</v>
      </c>
      <c r="J75" s="5">
        <v>2</v>
      </c>
      <c r="K75" s="64" t="e">
        <f>VLOOKUP(C75,'GVSCCL-PAS FINAL LIST'!$C$5:$C$54,1,0)</f>
        <v>#N/A</v>
      </c>
      <c r="L75" s="64" t="e">
        <f t="shared" si="10"/>
        <v>#N/A</v>
      </c>
      <c r="M75" s="102">
        <v>1</v>
      </c>
      <c r="N75" s="102" t="e">
        <f>VLOOKUP(C75,'GVSCCL-ECB FINAL LIST'!$C$5:$C$54,1,0)</f>
        <v>#N/A</v>
      </c>
      <c r="O75" s="102" t="e">
        <f t="shared" si="11"/>
        <v>#N/A</v>
      </c>
      <c r="P75" s="2">
        <f t="shared" si="15"/>
        <v>0</v>
      </c>
      <c r="Q75" s="2"/>
      <c r="R75" s="102">
        <f t="shared" si="12"/>
        <v>39</v>
      </c>
      <c r="S75" s="2" t="str">
        <f t="shared" si="9"/>
        <v>100MB</v>
      </c>
      <c r="T75" s="102">
        <f t="shared" si="13"/>
        <v>1</v>
      </c>
    </row>
    <row r="76" spans="1:566" x14ac:dyDescent="0.25">
      <c r="A76" s="73">
        <v>71</v>
      </c>
      <c r="B76" s="3" t="s">
        <v>8</v>
      </c>
      <c r="C76" s="159" t="s">
        <v>436</v>
      </c>
      <c r="D76" s="7">
        <v>83.320088414854368</v>
      </c>
      <c r="E76" s="7">
        <v>17.72110453944282</v>
      </c>
      <c r="F76" s="3"/>
      <c r="G76" s="3"/>
      <c r="H76" s="3"/>
      <c r="I76" s="3">
        <v>4</v>
      </c>
      <c r="J76" s="5">
        <v>2</v>
      </c>
      <c r="K76" s="64" t="e">
        <f>VLOOKUP(C76,'GVSCCL-PAS FINAL LIST'!$C$5:$C$54,1,0)</f>
        <v>#N/A</v>
      </c>
      <c r="L76" s="64" t="e">
        <f t="shared" si="10"/>
        <v>#N/A</v>
      </c>
      <c r="M76" s="102">
        <f t="shared" si="14"/>
        <v>0</v>
      </c>
      <c r="N76" s="102" t="e">
        <f>VLOOKUP(C76,'GVSCCL-ECB FINAL LIST'!$C$5:$C$54,1,0)</f>
        <v>#N/A</v>
      </c>
      <c r="O76" s="102" t="e">
        <f t="shared" si="11"/>
        <v>#N/A</v>
      </c>
      <c r="P76" s="2">
        <f t="shared" si="15"/>
        <v>0</v>
      </c>
      <c r="Q76" s="2"/>
      <c r="R76" s="102">
        <f t="shared" si="12"/>
        <v>34</v>
      </c>
      <c r="S76" s="2" t="str">
        <f t="shared" si="9"/>
        <v>100MB</v>
      </c>
      <c r="T76" s="102">
        <f t="shared" si="13"/>
        <v>1</v>
      </c>
    </row>
    <row r="77" spans="1:566" x14ac:dyDescent="0.25">
      <c r="A77" s="73">
        <v>72</v>
      </c>
      <c r="B77" s="3" t="s">
        <v>302</v>
      </c>
      <c r="C77" s="8" t="s">
        <v>289</v>
      </c>
      <c r="D77" s="7">
        <v>83.340191000000004</v>
      </c>
      <c r="E77" s="7">
        <v>17.730183</v>
      </c>
      <c r="F77" s="3"/>
      <c r="G77" s="3"/>
      <c r="H77" s="3"/>
      <c r="I77" s="3">
        <v>4</v>
      </c>
      <c r="J77" s="5">
        <v>1</v>
      </c>
      <c r="K77" s="64" t="e">
        <f>VLOOKUP(C77,'GVSCCL-PAS FINAL LIST'!$C$5:$C$54,1,0)</f>
        <v>#N/A</v>
      </c>
      <c r="L77" s="64" t="e">
        <f t="shared" si="10"/>
        <v>#N/A</v>
      </c>
      <c r="M77" s="102">
        <f t="shared" si="14"/>
        <v>0</v>
      </c>
      <c r="N77" s="102" t="e">
        <f>VLOOKUP(C77,'GVSCCL-ECB FINAL LIST'!$C$5:$C$54,1,0)</f>
        <v>#N/A</v>
      </c>
      <c r="O77" s="102" t="e">
        <f t="shared" si="11"/>
        <v>#N/A</v>
      </c>
      <c r="P77" s="2">
        <f t="shared" si="15"/>
        <v>0</v>
      </c>
      <c r="Q77" s="2"/>
      <c r="R77" s="102">
        <f t="shared" si="12"/>
        <v>27</v>
      </c>
      <c r="S77" s="2" t="str">
        <f t="shared" si="9"/>
        <v>100MB</v>
      </c>
      <c r="T77" s="102">
        <f t="shared" si="13"/>
        <v>1</v>
      </c>
    </row>
    <row r="78" spans="1:566" x14ac:dyDescent="0.25">
      <c r="A78" s="73">
        <v>73</v>
      </c>
      <c r="B78" s="3" t="s">
        <v>8</v>
      </c>
      <c r="C78" s="8" t="s">
        <v>259</v>
      </c>
      <c r="D78" s="7">
        <v>83.318070151936141</v>
      </c>
      <c r="E78" s="7">
        <v>17.71147228224461</v>
      </c>
      <c r="F78" s="8"/>
      <c r="G78" s="8"/>
      <c r="H78" s="8"/>
      <c r="I78" s="3">
        <v>5</v>
      </c>
      <c r="J78" s="5">
        <v>2</v>
      </c>
      <c r="K78" s="64" t="str">
        <f>VLOOKUP(C78,'GVSCCL-PAS FINAL LIST'!$C$5:$C$54,1,0)</f>
        <v>N.T.R.circle</v>
      </c>
      <c r="L78" s="64">
        <f t="shared" si="10"/>
        <v>1</v>
      </c>
      <c r="M78" s="102">
        <f t="shared" si="14"/>
        <v>1</v>
      </c>
      <c r="N78" s="102" t="str">
        <f>VLOOKUP(C78,'GVSCCL-ECB FINAL LIST'!$C$5:$C$54,1,0)</f>
        <v>N.T.R.circle</v>
      </c>
      <c r="O78" s="102">
        <f t="shared" si="11"/>
        <v>1</v>
      </c>
      <c r="P78" s="2">
        <f t="shared" si="15"/>
        <v>1</v>
      </c>
      <c r="Q78" s="2"/>
      <c r="R78" s="102">
        <f t="shared" si="12"/>
        <v>49</v>
      </c>
      <c r="S78" s="2" t="str">
        <f t="shared" si="9"/>
        <v>1GB</v>
      </c>
      <c r="T78" s="102">
        <f t="shared" si="13"/>
        <v>1</v>
      </c>
    </row>
    <row r="79" spans="1:566" x14ac:dyDescent="0.25">
      <c r="A79" s="73">
        <v>74</v>
      </c>
      <c r="B79" s="3" t="s">
        <v>261</v>
      </c>
      <c r="C79" s="159" t="s">
        <v>437</v>
      </c>
      <c r="D79" s="7">
        <v>83.310997443577122</v>
      </c>
      <c r="E79" s="7">
        <v>17.710408459706059</v>
      </c>
      <c r="F79" s="8"/>
      <c r="G79" s="8"/>
      <c r="H79" s="8"/>
      <c r="I79" s="3">
        <v>4</v>
      </c>
      <c r="J79" s="5">
        <v>1</v>
      </c>
      <c r="K79" s="64" t="e">
        <f>VLOOKUP(C79,'GVSCCL-PAS FINAL LIST'!$C$5:$C$54,1,0)</f>
        <v>#N/A</v>
      </c>
      <c r="L79" s="64" t="e">
        <f t="shared" si="10"/>
        <v>#N/A</v>
      </c>
      <c r="M79" s="102">
        <f t="shared" si="14"/>
        <v>0</v>
      </c>
      <c r="N79" s="102" t="e">
        <f>VLOOKUP(C79,'GVSCCL-ECB FINAL LIST'!$C$5:$C$54,1,0)</f>
        <v>#N/A</v>
      </c>
      <c r="O79" s="102" t="e">
        <f t="shared" si="11"/>
        <v>#N/A</v>
      </c>
      <c r="P79" s="2">
        <f t="shared" si="15"/>
        <v>0</v>
      </c>
      <c r="Q79" s="2"/>
      <c r="R79" s="102">
        <f t="shared" si="12"/>
        <v>27</v>
      </c>
      <c r="S79" s="2" t="str">
        <f t="shared" si="9"/>
        <v>100MB</v>
      </c>
      <c r="T79" s="102">
        <f t="shared" si="13"/>
        <v>1</v>
      </c>
    </row>
    <row r="80" spans="1:566" x14ac:dyDescent="0.25">
      <c r="A80" s="73">
        <v>75</v>
      </c>
      <c r="B80" s="3" t="s">
        <v>8</v>
      </c>
      <c r="C80" s="8" t="s">
        <v>4</v>
      </c>
      <c r="D80" s="7">
        <v>83.308547440787194</v>
      </c>
      <c r="E80" s="7">
        <v>17.724429209435499</v>
      </c>
      <c r="F80" s="8"/>
      <c r="G80" s="8"/>
      <c r="H80" s="8"/>
      <c r="I80" s="5">
        <v>5</v>
      </c>
      <c r="J80" s="5">
        <v>1</v>
      </c>
      <c r="K80" s="64" t="str">
        <f>VLOOKUP(C80,'GVSCCL-PAS FINAL LIST'!$C$5:$C$54,1,0)</f>
        <v>Asilametta</v>
      </c>
      <c r="L80" s="64">
        <f t="shared" si="10"/>
        <v>1</v>
      </c>
      <c r="M80" s="102">
        <f t="shared" si="14"/>
        <v>1</v>
      </c>
      <c r="N80" s="102" t="e">
        <f>VLOOKUP(C80,'GVSCCL-ECB FINAL LIST'!$C$5:$C$54,1,0)</f>
        <v>#N/A</v>
      </c>
      <c r="O80" s="102" t="e">
        <f t="shared" si="11"/>
        <v>#N/A</v>
      </c>
      <c r="P80" s="2">
        <f t="shared" si="15"/>
        <v>0</v>
      </c>
      <c r="Q80" s="2">
        <v>1</v>
      </c>
      <c r="R80" s="102">
        <f t="shared" si="12"/>
        <v>39</v>
      </c>
      <c r="S80" s="2" t="str">
        <f t="shared" si="9"/>
        <v>100MB</v>
      </c>
      <c r="T80" s="102">
        <f t="shared" si="13"/>
        <v>1</v>
      </c>
    </row>
    <row r="81" spans="1:21" x14ac:dyDescent="0.25">
      <c r="A81" s="73">
        <v>76</v>
      </c>
      <c r="B81" s="3" t="s">
        <v>8</v>
      </c>
      <c r="C81" s="8" t="s">
        <v>17</v>
      </c>
      <c r="D81" s="7">
        <v>83.31690621847504</v>
      </c>
      <c r="E81" s="7">
        <v>17.725044309105058</v>
      </c>
      <c r="F81" s="8"/>
      <c r="G81" s="8"/>
      <c r="H81" s="8"/>
      <c r="I81" s="5">
        <v>3</v>
      </c>
      <c r="J81" s="5">
        <v>1</v>
      </c>
      <c r="K81" s="64" t="str">
        <f>VLOOKUP(C81,'GVSCCL-PAS FINAL LIST'!$C$5:$C$54,1,0)</f>
        <v>Tycoon</v>
      </c>
      <c r="L81" s="64">
        <f t="shared" si="10"/>
        <v>1</v>
      </c>
      <c r="M81" s="102">
        <f t="shared" si="14"/>
        <v>1</v>
      </c>
      <c r="N81" s="102" t="e">
        <f>VLOOKUP(C81,'GVSCCL-ECB FINAL LIST'!$C$5:$C$54,1,0)</f>
        <v>#N/A</v>
      </c>
      <c r="O81" s="102" t="e">
        <f t="shared" si="11"/>
        <v>#N/A</v>
      </c>
      <c r="P81" s="2">
        <f t="shared" si="15"/>
        <v>0</v>
      </c>
      <c r="Q81" s="2">
        <v>1</v>
      </c>
      <c r="R81" s="102">
        <f t="shared" si="12"/>
        <v>29</v>
      </c>
      <c r="S81" s="2" t="str">
        <f t="shared" si="9"/>
        <v>100MB</v>
      </c>
      <c r="T81" s="102">
        <f t="shared" si="13"/>
        <v>1</v>
      </c>
    </row>
    <row r="82" spans="1:21" x14ac:dyDescent="0.25">
      <c r="A82" s="73">
        <v>77</v>
      </c>
      <c r="B82" s="3" t="s">
        <v>5</v>
      </c>
      <c r="C82" s="8" t="s">
        <v>11</v>
      </c>
      <c r="D82" s="7">
        <v>83.307686946163912</v>
      </c>
      <c r="E82" s="7">
        <v>17.736724043165161</v>
      </c>
      <c r="F82" s="8"/>
      <c r="G82" s="8"/>
      <c r="H82" s="8"/>
      <c r="I82" s="5">
        <v>6</v>
      </c>
      <c r="J82" s="5">
        <v>1</v>
      </c>
      <c r="K82" s="64" t="str">
        <f>VLOOKUP(C82,'GVSCCL-PAS FINAL LIST'!$C$5:$C$54,1,0)</f>
        <v>Gurudwara</v>
      </c>
      <c r="L82" s="64">
        <f t="shared" si="10"/>
        <v>1</v>
      </c>
      <c r="M82" s="102">
        <f t="shared" si="14"/>
        <v>1</v>
      </c>
      <c r="N82" s="102" t="e">
        <f>VLOOKUP(C82,'GVSCCL-ECB FINAL LIST'!$C$5:$C$54,1,0)</f>
        <v>#N/A</v>
      </c>
      <c r="O82" s="102" t="e">
        <f t="shared" si="11"/>
        <v>#N/A</v>
      </c>
      <c r="P82" s="2">
        <f t="shared" si="15"/>
        <v>0</v>
      </c>
      <c r="Q82" s="2">
        <v>1</v>
      </c>
      <c r="R82" s="102">
        <f t="shared" si="12"/>
        <v>44</v>
      </c>
      <c r="S82" s="2" t="str">
        <f t="shared" si="9"/>
        <v>1GB</v>
      </c>
      <c r="T82" s="102">
        <f t="shared" si="13"/>
        <v>1</v>
      </c>
    </row>
    <row r="83" spans="1:21" x14ac:dyDescent="0.25">
      <c r="A83" s="73">
        <v>78</v>
      </c>
      <c r="B83" s="3" t="s">
        <v>47</v>
      </c>
      <c r="C83" s="159" t="s">
        <v>438</v>
      </c>
      <c r="D83" s="7">
        <v>83.297329702930355</v>
      </c>
      <c r="E83" s="7">
        <v>17.712474756902999</v>
      </c>
      <c r="F83" s="8"/>
      <c r="G83" s="8"/>
      <c r="H83" s="8"/>
      <c r="I83" s="5">
        <v>4</v>
      </c>
      <c r="J83" s="5">
        <v>2</v>
      </c>
      <c r="K83" s="64" t="e">
        <f>VLOOKUP(C83,'GVSCCL-PAS FINAL LIST'!$C$5:$C$54,1,0)</f>
        <v>#N/A</v>
      </c>
      <c r="L83" s="64" t="e">
        <f t="shared" si="10"/>
        <v>#N/A</v>
      </c>
      <c r="M83" s="102">
        <f t="shared" si="14"/>
        <v>0</v>
      </c>
      <c r="N83" s="102" t="e">
        <f>VLOOKUP(C83,'GVSCCL-ECB FINAL LIST'!$C$5:$C$54,1,0)</f>
        <v>#N/A</v>
      </c>
      <c r="O83" s="102" t="e">
        <f t="shared" si="11"/>
        <v>#N/A</v>
      </c>
      <c r="P83" s="2">
        <f t="shared" si="15"/>
        <v>0</v>
      </c>
      <c r="Q83" s="2"/>
      <c r="R83" s="102">
        <f t="shared" si="12"/>
        <v>34</v>
      </c>
      <c r="S83" s="2" t="str">
        <f t="shared" si="9"/>
        <v>100MB</v>
      </c>
      <c r="T83" s="102">
        <f t="shared" si="13"/>
        <v>1</v>
      </c>
    </row>
    <row r="84" spans="1:21" s="67" customFormat="1" ht="15.75" thickBot="1" x14ac:dyDescent="0.3">
      <c r="A84" s="73">
        <v>79</v>
      </c>
      <c r="B84" s="3" t="s">
        <v>47</v>
      </c>
      <c r="C84" s="159" t="s">
        <v>439</v>
      </c>
      <c r="D84" s="7">
        <v>83.306331582362645</v>
      </c>
      <c r="E84" s="7">
        <v>17.71993881406955</v>
      </c>
      <c r="F84" s="8"/>
      <c r="G84" s="8"/>
      <c r="H84" s="8"/>
      <c r="I84" s="3">
        <v>5</v>
      </c>
      <c r="J84" s="5">
        <v>1</v>
      </c>
      <c r="K84" s="64" t="e">
        <f>VLOOKUP(C84,'GVSCCL-PAS FINAL LIST'!$C$5:$C$54,1,0)</f>
        <v>#N/A</v>
      </c>
      <c r="L84" s="64" t="e">
        <f t="shared" si="10"/>
        <v>#N/A</v>
      </c>
      <c r="M84" s="102">
        <v>1</v>
      </c>
      <c r="N84" s="102" t="e">
        <f>VLOOKUP(C84,'GVSCCL-ECB FINAL LIST'!$C$5:$C$54,1,0)</f>
        <v>#N/A</v>
      </c>
      <c r="O84" s="102" t="e">
        <f t="shared" si="11"/>
        <v>#N/A</v>
      </c>
      <c r="P84" s="2">
        <v>1</v>
      </c>
      <c r="Q84" s="2">
        <v>1</v>
      </c>
      <c r="R84" s="102">
        <f t="shared" si="12"/>
        <v>44</v>
      </c>
      <c r="S84" s="2" t="str">
        <f t="shared" si="9"/>
        <v>1GB</v>
      </c>
      <c r="T84" s="102">
        <f t="shared" si="13"/>
        <v>1</v>
      </c>
      <c r="U84" s="64"/>
    </row>
    <row r="85" spans="1:21" x14ac:dyDescent="0.25">
      <c r="A85" s="73">
        <v>80</v>
      </c>
      <c r="B85" s="3" t="s">
        <v>47</v>
      </c>
      <c r="C85" s="8" t="s">
        <v>48</v>
      </c>
      <c r="D85" s="7">
        <v>83.303331555376218</v>
      </c>
      <c r="E85" s="7">
        <v>17.72119347861079</v>
      </c>
      <c r="F85" s="8"/>
      <c r="G85" s="8"/>
      <c r="H85" s="8"/>
      <c r="I85" s="3">
        <v>8</v>
      </c>
      <c r="J85" s="3">
        <v>2</v>
      </c>
      <c r="K85" s="64" t="str">
        <f>VLOOKUP(C85,'GVSCCL-PAS FINAL LIST'!$C$5:$C$54,1,0)</f>
        <v>Ambedkar Circle</v>
      </c>
      <c r="L85" s="64">
        <f t="shared" si="10"/>
        <v>1</v>
      </c>
      <c r="M85" s="102">
        <f t="shared" si="14"/>
        <v>1</v>
      </c>
      <c r="N85" s="102" t="str">
        <f>VLOOKUP(C85,'GVSCCL-ECB FINAL LIST'!$C$5:$C$54,1,0)</f>
        <v>Ambedkar Circle</v>
      </c>
      <c r="O85" s="102">
        <f t="shared" si="11"/>
        <v>1</v>
      </c>
      <c r="P85" s="2">
        <f t="shared" si="15"/>
        <v>1</v>
      </c>
      <c r="Q85" s="2">
        <v>1</v>
      </c>
      <c r="R85" s="102">
        <f t="shared" si="12"/>
        <v>66</v>
      </c>
      <c r="S85" s="2" t="str">
        <f t="shared" si="9"/>
        <v>1GB</v>
      </c>
      <c r="T85" s="102">
        <f t="shared" si="13"/>
        <v>1</v>
      </c>
    </row>
    <row r="86" spans="1:21" s="69" customFormat="1" ht="21" hidden="1" customHeight="1" x14ac:dyDescent="0.25">
      <c r="A86" s="109"/>
      <c r="B86" s="104"/>
      <c r="C86" s="98"/>
      <c r="D86" s="98"/>
      <c r="E86" s="98"/>
      <c r="F86" s="104">
        <v>10</v>
      </c>
      <c r="G86" s="104"/>
      <c r="H86" s="104"/>
      <c r="I86" s="104">
        <f>SUM(I6:I85)</f>
        <v>404</v>
      </c>
      <c r="J86" s="104">
        <f>SUM(J6:J85)</f>
        <v>99</v>
      </c>
      <c r="M86" s="12"/>
      <c r="N86" s="12"/>
      <c r="O86" s="12"/>
      <c r="P86" s="12"/>
      <c r="Q86" s="12"/>
      <c r="R86" s="102">
        <f t="shared" si="12"/>
        <v>2713</v>
      </c>
      <c r="S86" s="2"/>
      <c r="T86" s="102"/>
      <c r="U86" s="64"/>
    </row>
    <row r="87" spans="1:21" x14ac:dyDescent="0.25">
      <c r="A87" s="2"/>
      <c r="B87" s="2"/>
      <c r="C87" s="99" t="s">
        <v>337</v>
      </c>
      <c r="D87" s="99"/>
      <c r="E87" s="99"/>
      <c r="F87" s="2"/>
      <c r="G87" s="2"/>
      <c r="H87" s="2"/>
      <c r="I87" s="2"/>
      <c r="J87" s="2"/>
      <c r="M87" s="2"/>
      <c r="N87" s="2"/>
      <c r="O87" s="2"/>
      <c r="P87" s="2"/>
      <c r="Q87" s="2"/>
      <c r="R87" s="102">
        <f t="shared" si="12"/>
        <v>0</v>
      </c>
      <c r="S87" s="2"/>
      <c r="T87" s="102">
        <f t="shared" si="13"/>
        <v>1</v>
      </c>
    </row>
    <row r="88" spans="1:21" x14ac:dyDescent="0.25">
      <c r="A88" s="2">
        <v>81</v>
      </c>
      <c r="B88" s="2"/>
      <c r="C88" s="100" t="s">
        <v>168</v>
      </c>
      <c r="D88" s="4">
        <v>83.138030000000001</v>
      </c>
      <c r="E88" s="4">
        <v>17.689575999999999</v>
      </c>
      <c r="F88" s="2"/>
      <c r="G88" s="2"/>
      <c r="H88" s="2"/>
      <c r="I88" s="2"/>
      <c r="J88" s="2"/>
      <c r="M88" s="2">
        <v>1</v>
      </c>
      <c r="N88" s="2"/>
      <c r="O88" s="2"/>
      <c r="P88" s="2">
        <v>1</v>
      </c>
      <c r="Q88" s="2"/>
      <c r="R88" s="102">
        <f t="shared" si="12"/>
        <v>10</v>
      </c>
      <c r="S88" s="2" t="str">
        <f>IF(R88&gt;39,"1GB","100MB")</f>
        <v>100MB</v>
      </c>
      <c r="T88" s="102">
        <f t="shared" si="13"/>
        <v>1</v>
      </c>
    </row>
    <row r="89" spans="1:21" x14ac:dyDescent="0.25">
      <c r="A89" s="2">
        <v>82</v>
      </c>
      <c r="B89" s="2"/>
      <c r="C89" s="100" t="s">
        <v>82</v>
      </c>
      <c r="D89" s="2">
        <v>83.296999</v>
      </c>
      <c r="E89" s="2">
        <v>17.707742</v>
      </c>
      <c r="F89" s="2"/>
      <c r="G89" s="2"/>
      <c r="H89" s="2"/>
      <c r="I89" s="2"/>
      <c r="J89" s="2"/>
      <c r="M89" s="2">
        <v>1</v>
      </c>
      <c r="N89" s="2"/>
      <c r="O89" s="2"/>
      <c r="P89" s="2">
        <v>1</v>
      </c>
      <c r="Q89" s="2"/>
      <c r="R89" s="102">
        <f t="shared" si="12"/>
        <v>10</v>
      </c>
      <c r="S89" s="2" t="str">
        <f>IF(R89&gt;39,"1GB","100MB")</f>
        <v>100MB</v>
      </c>
      <c r="T89" s="102">
        <f t="shared" si="13"/>
        <v>1</v>
      </c>
    </row>
    <row r="90" spans="1:21" x14ac:dyDescent="0.25">
      <c r="A90" s="2">
        <v>83</v>
      </c>
      <c r="B90" s="2"/>
      <c r="C90" s="100" t="s">
        <v>92</v>
      </c>
      <c r="D90" s="2">
        <v>83.307805999999999</v>
      </c>
      <c r="E90" s="2">
        <v>17.722581999999999</v>
      </c>
      <c r="F90" s="2"/>
      <c r="G90" s="2"/>
      <c r="H90" s="2"/>
      <c r="I90" s="2"/>
      <c r="J90" s="2"/>
      <c r="M90" s="2">
        <v>1</v>
      </c>
      <c r="N90" s="2"/>
      <c r="O90" s="2"/>
      <c r="P90" s="2">
        <v>1</v>
      </c>
      <c r="Q90" s="2"/>
      <c r="R90" s="102">
        <f t="shared" si="12"/>
        <v>10</v>
      </c>
      <c r="S90" s="2" t="str">
        <f>IF(R90&gt;39,"1GB","100MB")</f>
        <v>100MB</v>
      </c>
      <c r="T90" s="102">
        <f t="shared" si="13"/>
        <v>1</v>
      </c>
    </row>
    <row r="91" spans="1:21" x14ac:dyDescent="0.25">
      <c r="A91" s="2"/>
      <c r="B91" s="2"/>
      <c r="C91" s="99" t="s">
        <v>390</v>
      </c>
      <c r="D91" s="99"/>
      <c r="E91" s="99"/>
      <c r="F91" s="2"/>
      <c r="G91" s="2"/>
      <c r="H91" s="2"/>
      <c r="I91" s="2"/>
      <c r="J91" s="2"/>
      <c r="M91" s="2"/>
      <c r="N91" s="2"/>
      <c r="O91" s="2"/>
      <c r="P91" s="2"/>
      <c r="Q91" s="2"/>
      <c r="R91" s="102">
        <f t="shared" si="12"/>
        <v>0</v>
      </c>
      <c r="S91" s="2"/>
      <c r="T91" s="102"/>
    </row>
    <row r="92" spans="1:21" x14ac:dyDescent="0.25">
      <c r="A92" s="2">
        <v>84</v>
      </c>
      <c r="B92" s="2"/>
      <c r="C92" s="3" t="s">
        <v>18</v>
      </c>
      <c r="D92" s="12">
        <v>83.271131999999994</v>
      </c>
      <c r="E92" s="12">
        <v>17.736861000000001</v>
      </c>
      <c r="F92" s="2"/>
      <c r="G92" s="2"/>
      <c r="H92" s="2"/>
      <c r="I92" s="2"/>
      <c r="J92" s="2"/>
      <c r="M92" s="2">
        <v>1</v>
      </c>
      <c r="N92" s="2"/>
      <c r="O92" s="2"/>
      <c r="P92" s="2">
        <v>0</v>
      </c>
      <c r="Q92" s="2">
        <v>1</v>
      </c>
      <c r="R92" s="102">
        <f t="shared" si="12"/>
        <v>7</v>
      </c>
      <c r="S92" s="2" t="str">
        <f>IF(R92&gt;39,"1GB","100MB")</f>
        <v>100MB</v>
      </c>
      <c r="T92" s="102">
        <f t="shared" si="13"/>
        <v>1</v>
      </c>
    </row>
    <row r="93" spans="1:21" x14ac:dyDescent="0.25">
      <c r="A93" s="2">
        <v>85</v>
      </c>
      <c r="B93" s="2"/>
      <c r="C93" s="3" t="s">
        <v>30</v>
      </c>
      <c r="D93" s="2">
        <v>83.300015000000002</v>
      </c>
      <c r="E93" s="2">
        <v>17.740680999999999</v>
      </c>
      <c r="F93" s="2"/>
      <c r="G93" s="2"/>
      <c r="H93" s="2"/>
      <c r="I93" s="2"/>
      <c r="J93" s="2"/>
      <c r="M93" s="2">
        <v>1</v>
      </c>
      <c r="N93" s="2"/>
      <c r="O93" s="2"/>
      <c r="P93" s="2">
        <v>0</v>
      </c>
      <c r="Q93" s="2">
        <v>1</v>
      </c>
      <c r="R93" s="102">
        <f t="shared" si="12"/>
        <v>7</v>
      </c>
      <c r="S93" s="2" t="str">
        <f>IF(R93&gt;39,"1GB","100MB")</f>
        <v>100MB</v>
      </c>
      <c r="T93" s="102">
        <f t="shared" si="13"/>
        <v>1</v>
      </c>
    </row>
    <row r="94" spans="1:21" x14ac:dyDescent="0.25">
      <c r="A94" s="2">
        <v>86</v>
      </c>
      <c r="B94" s="2"/>
      <c r="C94" s="3" t="s">
        <v>33</v>
      </c>
      <c r="D94" s="2">
        <v>83.223483000000002</v>
      </c>
      <c r="E94" s="2">
        <v>17.732167</v>
      </c>
      <c r="F94" s="2"/>
      <c r="G94" s="2"/>
      <c r="H94" s="2"/>
      <c r="I94" s="2"/>
      <c r="J94" s="2"/>
      <c r="M94" s="2">
        <v>1</v>
      </c>
      <c r="N94" s="2"/>
      <c r="O94" s="2"/>
      <c r="P94" s="2">
        <v>0</v>
      </c>
      <c r="Q94" s="2">
        <v>1</v>
      </c>
      <c r="R94" s="102">
        <f t="shared" si="12"/>
        <v>7</v>
      </c>
      <c r="S94" s="2" t="str">
        <f>IF(R94&gt;39,"1GB","100MB")</f>
        <v>100MB</v>
      </c>
      <c r="T94" s="102">
        <f t="shared" si="13"/>
        <v>1</v>
      </c>
    </row>
    <row r="95" spans="1:21" x14ac:dyDescent="0.25">
      <c r="A95" s="2">
        <v>87</v>
      </c>
      <c r="B95" s="2"/>
      <c r="C95" s="3" t="s">
        <v>75</v>
      </c>
      <c r="D95" s="2">
        <v>83.303000999999995</v>
      </c>
      <c r="E95" s="2" t="s">
        <v>398</v>
      </c>
      <c r="F95" s="2"/>
      <c r="G95" s="2"/>
      <c r="H95" s="2"/>
      <c r="I95" s="2"/>
      <c r="J95" s="2"/>
      <c r="M95" s="2">
        <v>1</v>
      </c>
      <c r="N95" s="2"/>
      <c r="O95" s="2"/>
      <c r="P95" s="2">
        <v>0</v>
      </c>
      <c r="Q95" s="2">
        <v>1</v>
      </c>
      <c r="R95" s="102">
        <f t="shared" si="12"/>
        <v>7</v>
      </c>
      <c r="S95" s="2" t="str">
        <f>IF(R95&gt;39,"1GB","100MB")</f>
        <v>100MB</v>
      </c>
      <c r="T95" s="102">
        <f t="shared" si="13"/>
        <v>1</v>
      </c>
    </row>
    <row r="96" spans="1:21" x14ac:dyDescent="0.25">
      <c r="A96" s="2">
        <v>88</v>
      </c>
      <c r="B96" s="2"/>
      <c r="C96" s="3" t="s">
        <v>246</v>
      </c>
      <c r="D96" s="12">
        <v>83.289642999999998</v>
      </c>
      <c r="E96" s="12">
        <v>17.717124999999999</v>
      </c>
      <c r="F96" s="2"/>
      <c r="G96" s="2"/>
      <c r="H96" s="2"/>
      <c r="I96" s="2"/>
      <c r="J96" s="2"/>
      <c r="M96" s="2">
        <v>1</v>
      </c>
      <c r="N96" s="2"/>
      <c r="O96" s="2"/>
      <c r="P96" s="2">
        <v>0</v>
      </c>
      <c r="Q96" s="2"/>
      <c r="R96" s="102">
        <f t="shared" si="12"/>
        <v>5</v>
      </c>
      <c r="S96" s="2" t="str">
        <f>IF(R96&gt;39,"1GB","100MB")</f>
        <v>100MB</v>
      </c>
      <c r="T96" s="102">
        <f t="shared" si="13"/>
        <v>1</v>
      </c>
    </row>
    <row r="97" spans="1:20" x14ac:dyDescent="0.25">
      <c r="A97" s="2"/>
      <c r="B97" s="2"/>
      <c r="C97" s="99" t="s">
        <v>338</v>
      </c>
      <c r="D97" s="99"/>
      <c r="E97" s="99"/>
      <c r="F97" s="2"/>
      <c r="G97" s="2"/>
      <c r="H97" s="2"/>
      <c r="I97" s="2"/>
      <c r="J97" s="2"/>
      <c r="M97" s="2"/>
      <c r="N97" s="2"/>
      <c r="O97" s="2"/>
      <c r="P97" s="2"/>
      <c r="Q97" s="2"/>
      <c r="R97" s="102">
        <f t="shared" si="12"/>
        <v>0</v>
      </c>
      <c r="S97" s="2"/>
      <c r="T97" s="102"/>
    </row>
    <row r="98" spans="1:20" x14ac:dyDescent="0.25">
      <c r="A98" s="2">
        <v>89</v>
      </c>
      <c r="B98" s="2"/>
      <c r="C98" s="3" t="s">
        <v>26</v>
      </c>
      <c r="D98" s="63">
        <v>83.09666</v>
      </c>
      <c r="E98" s="63">
        <v>17.687868000000002</v>
      </c>
      <c r="F98" s="2"/>
      <c r="G98" s="2"/>
      <c r="H98" s="2"/>
      <c r="I98" s="2"/>
      <c r="J98" s="2"/>
      <c r="M98" s="2">
        <v>0</v>
      </c>
      <c r="N98" s="2"/>
      <c r="O98" s="2"/>
      <c r="P98" s="2">
        <v>1</v>
      </c>
      <c r="Q98" s="2">
        <v>1</v>
      </c>
      <c r="R98" s="102">
        <f t="shared" si="12"/>
        <v>7</v>
      </c>
      <c r="S98" s="2" t="str">
        <f t="shared" ref="S98:S124" si="16">IF(R98&gt;39,"1GB","100MB")</f>
        <v>100MB</v>
      </c>
      <c r="T98" s="102">
        <f t="shared" si="13"/>
        <v>1</v>
      </c>
    </row>
    <row r="99" spans="1:20" x14ac:dyDescent="0.25">
      <c r="A99" s="2">
        <v>90</v>
      </c>
      <c r="B99" s="2"/>
      <c r="C99" s="5" t="s">
        <v>180</v>
      </c>
      <c r="D99" s="141">
        <v>83.423951000000002</v>
      </c>
      <c r="E99" s="141">
        <v>17.928730000000002</v>
      </c>
      <c r="F99" s="2"/>
      <c r="G99" s="2"/>
      <c r="H99" s="2"/>
      <c r="I99" s="2"/>
      <c r="J99" s="2"/>
      <c r="M99" s="2">
        <v>0</v>
      </c>
      <c r="N99" s="2"/>
      <c r="O99" s="2"/>
      <c r="P99" s="2">
        <v>1</v>
      </c>
      <c r="Q99" s="2"/>
      <c r="R99" s="102">
        <f t="shared" si="12"/>
        <v>5</v>
      </c>
      <c r="S99" s="2" t="str">
        <f t="shared" si="16"/>
        <v>100MB</v>
      </c>
      <c r="T99" s="102">
        <f t="shared" si="13"/>
        <v>1</v>
      </c>
    </row>
    <row r="100" spans="1:20" x14ac:dyDescent="0.25">
      <c r="A100" s="2">
        <v>91</v>
      </c>
      <c r="B100" s="2"/>
      <c r="C100" s="3" t="s">
        <v>57</v>
      </c>
      <c r="D100" s="63">
        <v>83.315413000000007</v>
      </c>
      <c r="E100" s="63">
        <v>17.730442</v>
      </c>
      <c r="F100" s="2"/>
      <c r="G100" s="2"/>
      <c r="H100" s="2"/>
      <c r="I100" s="2"/>
      <c r="J100" s="2"/>
      <c r="M100" s="2">
        <v>0</v>
      </c>
      <c r="N100" s="2"/>
      <c r="O100" s="2"/>
      <c r="P100" s="2">
        <v>1</v>
      </c>
      <c r="Q100" s="2"/>
      <c r="R100" s="102">
        <f t="shared" si="12"/>
        <v>5</v>
      </c>
      <c r="S100" s="2" t="str">
        <f t="shared" si="16"/>
        <v>100MB</v>
      </c>
      <c r="T100" s="102">
        <f t="shared" si="13"/>
        <v>1</v>
      </c>
    </row>
    <row r="101" spans="1:20" x14ac:dyDescent="0.25">
      <c r="A101" s="2">
        <v>92</v>
      </c>
      <c r="B101" s="2"/>
      <c r="C101" s="3" t="s">
        <v>72</v>
      </c>
      <c r="D101" s="63">
        <v>83.301773999999995</v>
      </c>
      <c r="E101" s="63">
        <v>17.715111</v>
      </c>
      <c r="F101" s="2"/>
      <c r="G101" s="2"/>
      <c r="H101" s="2"/>
      <c r="I101" s="2"/>
      <c r="J101" s="2"/>
      <c r="M101" s="2">
        <v>0</v>
      </c>
      <c r="N101" s="2"/>
      <c r="O101" s="2"/>
      <c r="P101" s="2">
        <v>1</v>
      </c>
      <c r="Q101" s="2"/>
      <c r="R101" s="102">
        <f t="shared" si="12"/>
        <v>5</v>
      </c>
      <c r="S101" s="2" t="str">
        <f t="shared" si="16"/>
        <v>100MB</v>
      </c>
      <c r="T101" s="102">
        <f t="shared" si="13"/>
        <v>1</v>
      </c>
    </row>
    <row r="102" spans="1:20" x14ac:dyDescent="0.25">
      <c r="A102" s="2">
        <v>93</v>
      </c>
      <c r="B102" s="2"/>
      <c r="C102" s="3" t="s">
        <v>79</v>
      </c>
      <c r="D102" s="63">
        <v>83.315960000000004</v>
      </c>
      <c r="E102" s="63">
        <v>17.721316000000002</v>
      </c>
      <c r="F102" s="2"/>
      <c r="G102" s="2"/>
      <c r="H102" s="2"/>
      <c r="I102" s="2"/>
      <c r="J102" s="2"/>
      <c r="M102" s="2">
        <v>0</v>
      </c>
      <c r="N102" s="2"/>
      <c r="O102" s="2"/>
      <c r="P102" s="2">
        <v>1</v>
      </c>
      <c r="Q102" s="2">
        <v>1</v>
      </c>
      <c r="R102" s="102">
        <f t="shared" si="12"/>
        <v>7</v>
      </c>
      <c r="S102" s="2" t="str">
        <f t="shared" si="16"/>
        <v>100MB</v>
      </c>
      <c r="T102" s="102">
        <f t="shared" si="13"/>
        <v>1</v>
      </c>
    </row>
    <row r="103" spans="1:20" x14ac:dyDescent="0.25">
      <c r="A103" s="2">
        <v>94</v>
      </c>
      <c r="B103" s="2"/>
      <c r="C103" s="3" t="s">
        <v>260</v>
      </c>
      <c r="D103" s="63">
        <v>83.426738999999998</v>
      </c>
      <c r="E103" s="63">
        <v>17.932424000000001</v>
      </c>
      <c r="F103" s="2"/>
      <c r="G103" s="2"/>
      <c r="H103" s="2"/>
      <c r="I103" s="2"/>
      <c r="J103" s="2"/>
      <c r="M103" s="2">
        <v>0</v>
      </c>
      <c r="N103" s="2"/>
      <c r="O103" s="2"/>
      <c r="P103" s="2">
        <v>1</v>
      </c>
      <c r="Q103" s="2"/>
      <c r="R103" s="102">
        <f t="shared" si="12"/>
        <v>5</v>
      </c>
      <c r="S103" s="2" t="str">
        <f t="shared" si="16"/>
        <v>100MB</v>
      </c>
      <c r="T103" s="102">
        <f t="shared" si="13"/>
        <v>1</v>
      </c>
    </row>
    <row r="104" spans="1:20" x14ac:dyDescent="0.25">
      <c r="A104" s="2">
        <v>95</v>
      </c>
      <c r="B104" s="2"/>
      <c r="C104" s="3" t="s">
        <v>108</v>
      </c>
      <c r="D104" s="63">
        <v>83.299252999999993</v>
      </c>
      <c r="E104" s="63">
        <v>17.727160999999999</v>
      </c>
      <c r="F104" s="2"/>
      <c r="G104" s="2"/>
      <c r="H104" s="2"/>
      <c r="I104" s="2"/>
      <c r="J104" s="2"/>
      <c r="M104" s="2">
        <v>0</v>
      </c>
      <c r="N104" s="2"/>
      <c r="O104" s="2"/>
      <c r="P104" s="2">
        <v>1</v>
      </c>
      <c r="Q104" s="2"/>
      <c r="R104" s="102">
        <f t="shared" si="12"/>
        <v>5</v>
      </c>
      <c r="S104" s="2" t="str">
        <f t="shared" si="16"/>
        <v>100MB</v>
      </c>
      <c r="T104" s="102">
        <f t="shared" si="13"/>
        <v>1</v>
      </c>
    </row>
    <row r="105" spans="1:20" x14ac:dyDescent="0.25">
      <c r="A105" s="2">
        <v>96</v>
      </c>
      <c r="B105" s="2"/>
      <c r="C105" s="3" t="s">
        <v>110</v>
      </c>
      <c r="D105" s="63">
        <v>83.299932999999996</v>
      </c>
      <c r="E105" s="63">
        <v>17.735281000000001</v>
      </c>
      <c r="F105" s="2"/>
      <c r="G105" s="2"/>
      <c r="H105" s="2"/>
      <c r="I105" s="2"/>
      <c r="J105" s="2"/>
      <c r="M105" s="2">
        <v>0</v>
      </c>
      <c r="N105" s="2"/>
      <c r="O105" s="2"/>
      <c r="P105" s="2">
        <v>1</v>
      </c>
      <c r="Q105" s="2"/>
      <c r="R105" s="102">
        <f t="shared" si="12"/>
        <v>5</v>
      </c>
      <c r="S105" s="2" t="str">
        <f t="shared" si="16"/>
        <v>100MB</v>
      </c>
      <c r="T105" s="102">
        <f t="shared" si="13"/>
        <v>1</v>
      </c>
    </row>
    <row r="106" spans="1:20" x14ac:dyDescent="0.25">
      <c r="A106" s="2">
        <v>97</v>
      </c>
      <c r="B106" s="92"/>
      <c r="C106" s="84" t="s">
        <v>264</v>
      </c>
      <c r="D106" s="163">
        <v>83.358007000000001</v>
      </c>
      <c r="E106" s="163">
        <v>17.766739999999999</v>
      </c>
      <c r="F106" s="92"/>
      <c r="G106" s="92"/>
      <c r="H106" s="92"/>
      <c r="I106" s="92"/>
      <c r="J106" s="92"/>
      <c r="M106" s="92">
        <v>0</v>
      </c>
      <c r="N106" s="92"/>
      <c r="O106" s="92"/>
      <c r="P106" s="92">
        <v>1</v>
      </c>
      <c r="Q106" s="2"/>
      <c r="R106" s="102">
        <f t="shared" si="12"/>
        <v>5</v>
      </c>
      <c r="S106" s="2" t="str">
        <f t="shared" si="16"/>
        <v>100MB</v>
      </c>
      <c r="T106" s="102">
        <f t="shared" si="13"/>
        <v>1</v>
      </c>
    </row>
    <row r="107" spans="1:20" ht="15.75" customHeight="1" x14ac:dyDescent="0.25">
      <c r="A107" s="2">
        <v>98</v>
      </c>
      <c r="B107" s="2"/>
      <c r="C107" s="164" t="s">
        <v>413</v>
      </c>
      <c r="D107" s="195" t="s">
        <v>426</v>
      </c>
      <c r="E107" s="195"/>
      <c r="F107" s="2"/>
      <c r="G107" s="2"/>
      <c r="H107" s="2"/>
      <c r="I107" s="2"/>
      <c r="J107" s="2"/>
      <c r="K107" s="2"/>
      <c r="L107" s="2"/>
      <c r="M107" s="2"/>
      <c r="N107" s="2"/>
      <c r="O107" s="2"/>
      <c r="P107" s="2"/>
      <c r="Q107" s="2">
        <v>1</v>
      </c>
      <c r="R107" s="102">
        <f t="shared" si="12"/>
        <v>2</v>
      </c>
      <c r="S107" s="2" t="str">
        <f t="shared" si="16"/>
        <v>100MB</v>
      </c>
      <c r="T107" s="102">
        <f t="shared" si="13"/>
        <v>1</v>
      </c>
    </row>
    <row r="108" spans="1:20" x14ac:dyDescent="0.25">
      <c r="A108" s="2">
        <v>99</v>
      </c>
      <c r="B108" s="2"/>
      <c r="C108" s="164" t="s">
        <v>414</v>
      </c>
      <c r="D108" s="195"/>
      <c r="E108" s="195"/>
      <c r="F108" s="2"/>
      <c r="G108" s="2"/>
      <c r="H108" s="2"/>
      <c r="I108" s="2"/>
      <c r="J108" s="2"/>
      <c r="K108" s="2"/>
      <c r="L108" s="2"/>
      <c r="M108" s="2"/>
      <c r="N108" s="2"/>
      <c r="O108" s="2"/>
      <c r="P108" s="2"/>
      <c r="Q108" s="2">
        <v>1</v>
      </c>
      <c r="R108" s="102">
        <f t="shared" si="12"/>
        <v>2</v>
      </c>
      <c r="S108" s="2" t="str">
        <f t="shared" si="16"/>
        <v>100MB</v>
      </c>
      <c r="T108" s="102">
        <f t="shared" si="13"/>
        <v>1</v>
      </c>
    </row>
    <row r="109" spans="1:20" x14ac:dyDescent="0.25">
      <c r="A109" s="2">
        <v>100</v>
      </c>
      <c r="B109" s="2"/>
      <c r="C109" s="164" t="s">
        <v>415</v>
      </c>
      <c r="D109" s="195"/>
      <c r="E109" s="195"/>
      <c r="F109" s="2"/>
      <c r="G109" s="2"/>
      <c r="H109" s="2"/>
      <c r="I109" s="2"/>
      <c r="J109" s="2"/>
      <c r="K109" s="2"/>
      <c r="L109" s="2"/>
      <c r="M109" s="2"/>
      <c r="N109" s="2"/>
      <c r="O109" s="2"/>
      <c r="P109" s="2"/>
      <c r="Q109" s="2">
        <v>1</v>
      </c>
      <c r="R109" s="102">
        <f t="shared" si="12"/>
        <v>2</v>
      </c>
      <c r="S109" s="2" t="str">
        <f t="shared" si="16"/>
        <v>100MB</v>
      </c>
      <c r="T109" s="102">
        <f t="shared" si="13"/>
        <v>1</v>
      </c>
    </row>
    <row r="110" spans="1:20" x14ac:dyDescent="0.25">
      <c r="A110" s="2">
        <v>101</v>
      </c>
      <c r="B110" s="2"/>
      <c r="C110" s="164" t="s">
        <v>416</v>
      </c>
      <c r="D110" s="195"/>
      <c r="E110" s="195"/>
      <c r="F110" s="2"/>
      <c r="G110" s="2"/>
      <c r="H110" s="2"/>
      <c r="I110" s="2"/>
      <c r="J110" s="2"/>
      <c r="K110" s="2"/>
      <c r="L110" s="2"/>
      <c r="M110" s="2"/>
      <c r="N110" s="2"/>
      <c r="O110" s="2"/>
      <c r="P110" s="2"/>
      <c r="Q110" s="2">
        <v>1</v>
      </c>
      <c r="R110" s="102">
        <f t="shared" si="12"/>
        <v>2</v>
      </c>
      <c r="S110" s="2" t="str">
        <f t="shared" si="16"/>
        <v>100MB</v>
      </c>
      <c r="T110" s="102">
        <f t="shared" si="13"/>
        <v>1</v>
      </c>
    </row>
    <row r="111" spans="1:20" x14ac:dyDescent="0.25">
      <c r="A111" s="2">
        <v>102</v>
      </c>
      <c r="B111" s="2"/>
      <c r="C111" s="164" t="s">
        <v>417</v>
      </c>
      <c r="D111" s="195"/>
      <c r="E111" s="195"/>
      <c r="F111" s="2"/>
      <c r="G111" s="2"/>
      <c r="H111" s="2"/>
      <c r="I111" s="2"/>
      <c r="J111" s="2"/>
      <c r="K111" s="2"/>
      <c r="L111" s="2"/>
      <c r="M111" s="2"/>
      <c r="N111" s="2"/>
      <c r="O111" s="2"/>
      <c r="P111" s="2"/>
      <c r="Q111" s="2">
        <v>1</v>
      </c>
      <c r="R111" s="102">
        <f t="shared" si="12"/>
        <v>2</v>
      </c>
      <c r="S111" s="2" t="str">
        <f t="shared" si="16"/>
        <v>100MB</v>
      </c>
      <c r="T111" s="102">
        <f t="shared" si="13"/>
        <v>1</v>
      </c>
    </row>
    <row r="112" spans="1:20" x14ac:dyDescent="0.25">
      <c r="A112" s="2">
        <v>103</v>
      </c>
      <c r="B112" s="2"/>
      <c r="C112" s="164" t="s">
        <v>418</v>
      </c>
      <c r="D112" s="195"/>
      <c r="E112" s="195"/>
      <c r="F112" s="2"/>
      <c r="G112" s="2"/>
      <c r="H112" s="2"/>
      <c r="I112" s="2"/>
      <c r="J112" s="2"/>
      <c r="K112" s="2"/>
      <c r="L112" s="2"/>
      <c r="M112" s="2"/>
      <c r="N112" s="2"/>
      <c r="O112" s="2"/>
      <c r="P112" s="2"/>
      <c r="Q112" s="2">
        <v>1</v>
      </c>
      <c r="R112" s="102">
        <f t="shared" si="12"/>
        <v>2</v>
      </c>
      <c r="S112" s="2" t="str">
        <f t="shared" si="16"/>
        <v>100MB</v>
      </c>
      <c r="T112" s="102">
        <f t="shared" si="13"/>
        <v>1</v>
      </c>
    </row>
    <row r="113" spans="1:20" x14ac:dyDescent="0.25">
      <c r="A113" s="2">
        <v>104</v>
      </c>
      <c r="B113" s="2"/>
      <c r="C113" s="164" t="s">
        <v>419</v>
      </c>
      <c r="D113" s="195"/>
      <c r="E113" s="195"/>
      <c r="F113" s="2"/>
      <c r="G113" s="2"/>
      <c r="H113" s="2"/>
      <c r="I113" s="2"/>
      <c r="J113" s="2"/>
      <c r="K113" s="2"/>
      <c r="L113" s="2"/>
      <c r="M113" s="2"/>
      <c r="N113" s="2"/>
      <c r="O113" s="2"/>
      <c r="P113" s="2"/>
      <c r="Q113" s="2">
        <v>1</v>
      </c>
      <c r="R113" s="102">
        <f t="shared" si="12"/>
        <v>2</v>
      </c>
      <c r="S113" s="2" t="str">
        <f t="shared" si="16"/>
        <v>100MB</v>
      </c>
      <c r="T113" s="102">
        <f t="shared" si="13"/>
        <v>1</v>
      </c>
    </row>
    <row r="114" spans="1:20" x14ac:dyDescent="0.25">
      <c r="A114" s="2">
        <v>105</v>
      </c>
      <c r="B114" s="2"/>
      <c r="C114" s="165" t="s">
        <v>420</v>
      </c>
      <c r="D114" s="195"/>
      <c r="E114" s="195"/>
      <c r="F114" s="2"/>
      <c r="G114" s="2"/>
      <c r="H114" s="2"/>
      <c r="I114" s="2"/>
      <c r="J114" s="2"/>
      <c r="K114" s="2"/>
      <c r="L114" s="2"/>
      <c r="M114" s="2"/>
      <c r="N114" s="2"/>
      <c r="O114" s="2"/>
      <c r="P114" s="2"/>
      <c r="Q114" s="2">
        <v>1</v>
      </c>
      <c r="R114" s="102">
        <f t="shared" si="12"/>
        <v>2</v>
      </c>
      <c r="S114" s="2" t="str">
        <f t="shared" si="16"/>
        <v>100MB</v>
      </c>
      <c r="T114" s="102">
        <f t="shared" si="13"/>
        <v>1</v>
      </c>
    </row>
    <row r="115" spans="1:20" x14ac:dyDescent="0.25">
      <c r="A115" s="2">
        <v>106</v>
      </c>
      <c r="B115" s="2"/>
      <c r="C115" s="164" t="s">
        <v>421</v>
      </c>
      <c r="D115" s="195"/>
      <c r="E115" s="195"/>
      <c r="F115" s="2"/>
      <c r="G115" s="2"/>
      <c r="H115" s="2"/>
      <c r="I115" s="2"/>
      <c r="J115" s="2"/>
      <c r="K115" s="2"/>
      <c r="L115" s="2"/>
      <c r="M115" s="2"/>
      <c r="N115" s="2"/>
      <c r="O115" s="2"/>
      <c r="P115" s="2"/>
      <c r="Q115" s="2">
        <v>1</v>
      </c>
      <c r="R115" s="102">
        <f t="shared" si="12"/>
        <v>2</v>
      </c>
      <c r="S115" s="2" t="str">
        <f t="shared" si="16"/>
        <v>100MB</v>
      </c>
      <c r="T115" s="102">
        <f t="shared" si="13"/>
        <v>1</v>
      </c>
    </row>
    <row r="116" spans="1:20" x14ac:dyDescent="0.25">
      <c r="A116" s="2">
        <v>107</v>
      </c>
      <c r="B116" s="2"/>
      <c r="C116" s="164" t="s">
        <v>422</v>
      </c>
      <c r="D116" s="195"/>
      <c r="E116" s="195"/>
      <c r="F116" s="2"/>
      <c r="G116" s="2"/>
      <c r="H116" s="2"/>
      <c r="I116" s="2"/>
      <c r="J116" s="2"/>
      <c r="K116" s="2"/>
      <c r="L116" s="2"/>
      <c r="M116" s="2"/>
      <c r="N116" s="2"/>
      <c r="O116" s="2"/>
      <c r="P116" s="2"/>
      <c r="Q116" s="2">
        <v>1</v>
      </c>
      <c r="R116" s="102">
        <f t="shared" si="12"/>
        <v>2</v>
      </c>
      <c r="S116" s="2" t="str">
        <f t="shared" si="16"/>
        <v>100MB</v>
      </c>
      <c r="T116" s="102">
        <f t="shared" si="13"/>
        <v>1</v>
      </c>
    </row>
    <row r="117" spans="1:20" x14ac:dyDescent="0.25">
      <c r="A117" s="2">
        <v>108</v>
      </c>
      <c r="B117" s="2"/>
      <c r="C117" s="164" t="s">
        <v>423</v>
      </c>
      <c r="D117" s="195"/>
      <c r="E117" s="195"/>
      <c r="F117" s="2"/>
      <c r="G117" s="2"/>
      <c r="H117" s="2"/>
      <c r="I117" s="2"/>
      <c r="J117" s="2"/>
      <c r="K117" s="2"/>
      <c r="L117" s="2"/>
      <c r="M117" s="2"/>
      <c r="N117" s="2"/>
      <c r="O117" s="2"/>
      <c r="P117" s="2"/>
      <c r="Q117" s="2">
        <v>1</v>
      </c>
      <c r="R117" s="102">
        <f t="shared" si="12"/>
        <v>2</v>
      </c>
      <c r="S117" s="2" t="str">
        <f t="shared" si="16"/>
        <v>100MB</v>
      </c>
      <c r="T117" s="102">
        <f t="shared" si="13"/>
        <v>1</v>
      </c>
    </row>
    <row r="118" spans="1:20" x14ac:dyDescent="0.25">
      <c r="A118" s="2">
        <v>109</v>
      </c>
      <c r="B118" s="2"/>
      <c r="C118" s="164" t="s">
        <v>424</v>
      </c>
      <c r="D118" s="195"/>
      <c r="E118" s="195"/>
      <c r="F118" s="2"/>
      <c r="G118" s="2"/>
      <c r="H118" s="2"/>
      <c r="I118" s="2"/>
      <c r="J118" s="2"/>
      <c r="K118" s="2"/>
      <c r="L118" s="2"/>
      <c r="M118" s="2"/>
      <c r="N118" s="2"/>
      <c r="O118" s="2"/>
      <c r="P118" s="2"/>
      <c r="Q118" s="2">
        <v>1</v>
      </c>
      <c r="R118" s="102">
        <f t="shared" si="12"/>
        <v>2</v>
      </c>
      <c r="S118" s="2" t="str">
        <f t="shared" si="16"/>
        <v>100MB</v>
      </c>
      <c r="T118" s="102">
        <f t="shared" si="13"/>
        <v>1</v>
      </c>
    </row>
    <row r="119" spans="1:20" x14ac:dyDescent="0.25">
      <c r="A119" s="2">
        <v>110</v>
      </c>
      <c r="B119" s="2"/>
      <c r="C119" s="164" t="s">
        <v>425</v>
      </c>
      <c r="D119" s="195"/>
      <c r="E119" s="195"/>
      <c r="F119" s="2"/>
      <c r="G119" s="2"/>
      <c r="H119" s="2"/>
      <c r="I119" s="2"/>
      <c r="J119" s="2"/>
      <c r="K119" s="2"/>
      <c r="L119" s="2"/>
      <c r="M119" s="2"/>
      <c r="N119" s="2"/>
      <c r="O119" s="2"/>
      <c r="P119" s="2"/>
      <c r="Q119" s="2">
        <v>1</v>
      </c>
      <c r="R119" s="102">
        <f t="shared" si="12"/>
        <v>2</v>
      </c>
      <c r="S119" s="2" t="str">
        <f t="shared" si="16"/>
        <v>100MB</v>
      </c>
      <c r="T119" s="102">
        <f t="shared" si="13"/>
        <v>1</v>
      </c>
    </row>
    <row r="120" spans="1:20" x14ac:dyDescent="0.25">
      <c r="A120" s="2">
        <v>111</v>
      </c>
      <c r="B120" s="3"/>
      <c r="C120" s="162" t="s">
        <v>20</v>
      </c>
      <c r="D120" s="195"/>
      <c r="E120" s="195"/>
      <c r="F120" s="2"/>
      <c r="G120" s="2"/>
      <c r="H120" s="2"/>
      <c r="I120" s="2"/>
      <c r="J120" s="2"/>
      <c r="K120" s="2"/>
      <c r="L120" s="2"/>
      <c r="M120" s="2"/>
      <c r="N120" s="2"/>
      <c r="O120" s="2"/>
      <c r="P120" s="2"/>
      <c r="Q120" s="2">
        <v>1</v>
      </c>
      <c r="R120" s="102">
        <f t="shared" si="12"/>
        <v>2</v>
      </c>
      <c r="S120" s="2" t="str">
        <f t="shared" si="16"/>
        <v>100MB</v>
      </c>
      <c r="T120" s="102">
        <f t="shared" si="13"/>
        <v>1</v>
      </c>
    </row>
    <row r="121" spans="1:20" x14ac:dyDescent="0.25">
      <c r="A121" s="2">
        <v>112</v>
      </c>
      <c r="B121" s="3"/>
      <c r="C121" s="162" t="s">
        <v>38</v>
      </c>
      <c r="D121" s="195"/>
      <c r="E121" s="195"/>
      <c r="F121" s="2"/>
      <c r="G121" s="2"/>
      <c r="H121" s="2"/>
      <c r="I121" s="2"/>
      <c r="J121" s="2"/>
      <c r="K121" s="2"/>
      <c r="L121" s="2"/>
      <c r="M121" s="2"/>
      <c r="N121" s="2"/>
      <c r="O121" s="2"/>
      <c r="P121" s="2"/>
      <c r="Q121" s="2">
        <v>1</v>
      </c>
      <c r="R121" s="102">
        <f t="shared" si="12"/>
        <v>2</v>
      </c>
      <c r="S121" s="2" t="str">
        <f t="shared" si="16"/>
        <v>100MB</v>
      </c>
      <c r="T121" s="102">
        <f t="shared" si="13"/>
        <v>1</v>
      </c>
    </row>
    <row r="122" spans="1:20" x14ac:dyDescent="0.25">
      <c r="A122" s="2">
        <v>113</v>
      </c>
      <c r="B122" s="3"/>
      <c r="C122" s="162" t="s">
        <v>41</v>
      </c>
      <c r="D122" s="195"/>
      <c r="E122" s="195"/>
      <c r="F122" s="2"/>
      <c r="G122" s="2"/>
      <c r="H122" s="2"/>
      <c r="I122" s="2"/>
      <c r="J122" s="2"/>
      <c r="K122" s="2"/>
      <c r="L122" s="2"/>
      <c r="M122" s="2"/>
      <c r="N122" s="2"/>
      <c r="O122" s="2"/>
      <c r="P122" s="2"/>
      <c r="Q122" s="2">
        <v>1</v>
      </c>
      <c r="R122" s="102">
        <f t="shared" si="12"/>
        <v>2</v>
      </c>
      <c r="S122" s="2" t="str">
        <f t="shared" si="16"/>
        <v>100MB</v>
      </c>
      <c r="T122" s="102">
        <f t="shared" si="13"/>
        <v>1</v>
      </c>
    </row>
    <row r="123" spans="1:20" x14ac:dyDescent="0.25">
      <c r="A123" s="2">
        <v>114</v>
      </c>
      <c r="B123" s="3"/>
      <c r="C123" s="162" t="s">
        <v>37</v>
      </c>
      <c r="D123" s="195"/>
      <c r="E123" s="195"/>
      <c r="F123" s="2"/>
      <c r="G123" s="2"/>
      <c r="H123" s="2"/>
      <c r="I123" s="2"/>
      <c r="J123" s="2"/>
      <c r="K123" s="2"/>
      <c r="L123" s="2"/>
      <c r="M123" s="2"/>
      <c r="N123" s="2"/>
      <c r="O123" s="2"/>
      <c r="P123" s="2"/>
      <c r="Q123" s="2">
        <v>1</v>
      </c>
      <c r="R123" s="102">
        <f t="shared" si="12"/>
        <v>2</v>
      </c>
      <c r="S123" s="2" t="str">
        <f t="shared" si="16"/>
        <v>100MB</v>
      </c>
      <c r="T123" s="102">
        <f t="shared" si="13"/>
        <v>1</v>
      </c>
    </row>
    <row r="124" spans="1:20" x14ac:dyDescent="0.25">
      <c r="A124" s="2">
        <v>115</v>
      </c>
      <c r="B124" s="3"/>
      <c r="C124" s="162" t="s">
        <v>62</v>
      </c>
      <c r="D124" s="195"/>
      <c r="E124" s="195"/>
      <c r="F124" s="2"/>
      <c r="G124" s="2"/>
      <c r="H124" s="2"/>
      <c r="I124" s="2"/>
      <c r="J124" s="2"/>
      <c r="K124" s="2"/>
      <c r="L124" s="2"/>
      <c r="M124" s="2"/>
      <c r="N124" s="2"/>
      <c r="O124" s="2"/>
      <c r="P124" s="2"/>
      <c r="Q124" s="2">
        <v>1</v>
      </c>
      <c r="R124" s="102">
        <f t="shared" si="12"/>
        <v>2</v>
      </c>
      <c r="S124" s="2" t="str">
        <f t="shared" si="16"/>
        <v>100MB</v>
      </c>
      <c r="T124" s="102">
        <f t="shared" si="13"/>
        <v>1</v>
      </c>
    </row>
    <row r="125" spans="1:20" x14ac:dyDescent="0.25">
      <c r="A125" s="105"/>
      <c r="B125" s="105"/>
      <c r="C125" s="105"/>
      <c r="D125" s="158"/>
      <c r="E125" s="158"/>
      <c r="R125" s="64">
        <f>(SUM(JUNCTIONS!R6:R124))-R86</f>
        <v>4463</v>
      </c>
    </row>
    <row r="126" spans="1:20" x14ac:dyDescent="0.25">
      <c r="A126" s="105"/>
      <c r="B126" s="105"/>
      <c r="C126" s="105"/>
      <c r="D126" s="158"/>
      <c r="E126" s="158"/>
    </row>
    <row r="127" spans="1:20" x14ac:dyDescent="0.25">
      <c r="A127" s="105"/>
      <c r="B127" s="105"/>
      <c r="C127" s="105"/>
      <c r="D127" s="158"/>
      <c r="E127" s="158"/>
    </row>
    <row r="128" spans="1:20" x14ac:dyDescent="0.25">
      <c r="A128" s="105"/>
      <c r="B128" s="105"/>
      <c r="C128" s="105"/>
      <c r="D128" s="158"/>
      <c r="E128" s="158"/>
    </row>
    <row r="129" spans="1:5" x14ac:dyDescent="0.25">
      <c r="A129" s="105"/>
      <c r="B129" s="105"/>
      <c r="C129" s="105"/>
      <c r="D129" s="158"/>
      <c r="E129" s="158"/>
    </row>
    <row r="130" spans="1:5" x14ac:dyDescent="0.25">
      <c r="A130" s="105"/>
      <c r="B130" s="105"/>
      <c r="C130" s="105"/>
      <c r="D130" s="158"/>
      <c r="E130" s="158"/>
    </row>
    <row r="131" spans="1:5" x14ac:dyDescent="0.25">
      <c r="A131" s="105"/>
      <c r="B131" s="105"/>
      <c r="C131" s="105"/>
      <c r="D131" s="158"/>
      <c r="E131" s="158"/>
    </row>
    <row r="132" spans="1:5" x14ac:dyDescent="0.25">
      <c r="A132" s="105"/>
      <c r="B132" s="105"/>
      <c r="C132" s="105"/>
      <c r="D132" s="158"/>
      <c r="E132" s="158"/>
    </row>
  </sheetData>
  <sheetProtection algorithmName="SHA-512" hashValue="YxXGEdVFzAXiQqFPp0dFMdNw5wpncjV8kmCX01bfQcFqfmVEKZP+zr+oBX3cQBKAljRxTYT4WLmi+4XwcHcjVw==" saltValue="X3zvmXhBgq7s11PNwzkl3A==" spinCount="100000" sheet="1" objects="1" scenarios="1"/>
  <autoFilter ref="Q1:Q120"/>
  <mergeCells count="7">
    <mergeCell ref="D107:E124"/>
    <mergeCell ref="C3:C4"/>
    <mergeCell ref="I3:J3"/>
    <mergeCell ref="A1:J1"/>
    <mergeCell ref="A3:A4"/>
    <mergeCell ref="B3:B4"/>
    <mergeCell ref="A2:J2"/>
  </mergeCells>
  <pageMargins left="0.61" right="0.2" top="0.35" bottom="0.3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4"/>
  <sheetViews>
    <sheetView workbookViewId="0">
      <selection sqref="A1:D1"/>
    </sheetView>
  </sheetViews>
  <sheetFormatPr defaultColWidth="8.85546875" defaultRowHeight="15" x14ac:dyDescent="0.25"/>
  <cols>
    <col min="1" max="1" width="7.85546875" style="64" customWidth="1"/>
    <col min="2" max="2" width="20.85546875" style="64" customWidth="1"/>
    <col min="3" max="3" width="33.42578125" style="64" bestFit="1" customWidth="1"/>
    <col min="4" max="4" width="10.85546875" style="64" customWidth="1"/>
    <col min="5" max="5" width="15.85546875" style="64" customWidth="1"/>
    <col min="6" max="6" width="8.85546875" style="64"/>
    <col min="7" max="7" width="17.28515625" style="64" bestFit="1" customWidth="1"/>
    <col min="8" max="10" width="33.28515625" style="64" bestFit="1" customWidth="1"/>
    <col min="11" max="16384" width="8.85546875" style="64"/>
  </cols>
  <sheetData>
    <row r="1" spans="1:10" ht="26.25" customHeight="1" x14ac:dyDescent="0.4">
      <c r="A1" s="201" t="s">
        <v>298</v>
      </c>
      <c r="B1" s="202"/>
      <c r="C1" s="202"/>
      <c r="D1" s="202"/>
    </row>
    <row r="2" spans="1:10" ht="26.25" customHeight="1" x14ac:dyDescent="0.4">
      <c r="A2" s="205" t="s">
        <v>301</v>
      </c>
      <c r="B2" s="205"/>
      <c r="C2" s="205"/>
      <c r="D2" s="205"/>
    </row>
    <row r="3" spans="1:10" ht="16.5" customHeight="1" x14ac:dyDescent="0.25">
      <c r="A3" s="203" t="s">
        <v>183</v>
      </c>
      <c r="B3" s="204" t="s">
        <v>1</v>
      </c>
      <c r="C3" s="204" t="s">
        <v>2</v>
      </c>
      <c r="D3" s="204" t="s">
        <v>254</v>
      </c>
      <c r="H3" s="64" t="s">
        <v>389</v>
      </c>
      <c r="I3" s="64" t="s">
        <v>389</v>
      </c>
    </row>
    <row r="4" spans="1:10" x14ac:dyDescent="0.25">
      <c r="A4" s="200"/>
      <c r="B4" s="196"/>
      <c r="C4" s="196"/>
      <c r="D4" s="196"/>
    </row>
    <row r="5" spans="1:10" ht="13.5" customHeight="1" x14ac:dyDescent="0.25">
      <c r="A5" s="73">
        <v>1</v>
      </c>
      <c r="B5" s="3" t="s">
        <v>6</v>
      </c>
      <c r="C5" s="3" t="s">
        <v>7</v>
      </c>
      <c r="D5" s="5">
        <v>1</v>
      </c>
      <c r="E5" s="8" t="s">
        <v>7</v>
      </c>
      <c r="G5" s="64" t="str">
        <f>VLOOKUP(C5,$E$5:$E$84,1,0)</f>
        <v>Hanumanthuwaka</v>
      </c>
      <c r="H5" s="64" t="str">
        <f>VLOOKUP(C5,$J$6:$J$38,1,0)</f>
        <v>Hanumanthuwaka</v>
      </c>
      <c r="I5" s="64" t="str">
        <f>_xlfn.IFNA(H5,0)</f>
        <v>Hanumanthuwaka</v>
      </c>
    </row>
    <row r="6" spans="1:10" s="65" customFormat="1" ht="30" x14ac:dyDescent="0.25">
      <c r="A6" s="73">
        <v>2</v>
      </c>
      <c r="B6" s="74" t="s">
        <v>302</v>
      </c>
      <c r="C6" s="74" t="s">
        <v>9</v>
      </c>
      <c r="D6" s="74">
        <v>1</v>
      </c>
      <c r="E6" s="80" t="s">
        <v>9</v>
      </c>
      <c r="G6" s="64"/>
      <c r="H6" s="64" t="str">
        <f t="shared" ref="H6:H54" si="0">VLOOKUP(C6,$J$6:$J$38,1,0)</f>
        <v>MVP Double Road</v>
      </c>
      <c r="I6" s="64" t="str">
        <f t="shared" ref="I6:I54" si="1">_xlfn.IFNA(H6,0)</f>
        <v>MVP Double Road</v>
      </c>
      <c r="J6" s="64" t="s">
        <v>7</v>
      </c>
    </row>
    <row r="7" spans="1:10" x14ac:dyDescent="0.25">
      <c r="A7" s="73">
        <v>3</v>
      </c>
      <c r="B7" s="3" t="s">
        <v>15</v>
      </c>
      <c r="C7" s="3" t="s">
        <v>16</v>
      </c>
      <c r="D7" s="3">
        <v>1</v>
      </c>
      <c r="E7" s="8" t="s">
        <v>16</v>
      </c>
      <c r="G7" s="64" t="s">
        <v>16</v>
      </c>
      <c r="H7" s="64" t="str">
        <f t="shared" si="0"/>
        <v>Old Gajuwaka</v>
      </c>
      <c r="I7" s="64" t="str">
        <f t="shared" si="1"/>
        <v>Old Gajuwaka</v>
      </c>
      <c r="J7" s="64" t="s">
        <v>9</v>
      </c>
    </row>
    <row r="8" spans="1:10" ht="17.25" customHeight="1" x14ac:dyDescent="0.25">
      <c r="A8" s="73">
        <v>4</v>
      </c>
      <c r="B8" s="3" t="s">
        <v>15</v>
      </c>
      <c r="C8" s="3" t="s">
        <v>19</v>
      </c>
      <c r="D8" s="3">
        <v>1</v>
      </c>
      <c r="E8" s="8" t="s">
        <v>19</v>
      </c>
      <c r="G8" s="64" t="s">
        <v>19</v>
      </c>
      <c r="H8" s="64" t="str">
        <f t="shared" si="0"/>
        <v>Sheelanagar</v>
      </c>
      <c r="I8" s="64" t="str">
        <f t="shared" si="1"/>
        <v>Sheelanagar</v>
      </c>
      <c r="J8" s="64" t="s">
        <v>16</v>
      </c>
    </row>
    <row r="9" spans="1:10" x14ac:dyDescent="0.25">
      <c r="A9" s="73">
        <v>5</v>
      </c>
      <c r="B9" s="3" t="s">
        <v>302</v>
      </c>
      <c r="C9" s="3" t="s">
        <v>31</v>
      </c>
      <c r="D9" s="3">
        <v>1</v>
      </c>
      <c r="E9" s="8" t="s">
        <v>29</v>
      </c>
      <c r="G9" s="64" t="s">
        <v>31</v>
      </c>
      <c r="H9" s="64" t="str">
        <f t="shared" si="0"/>
        <v>Venkojipalem</v>
      </c>
      <c r="I9" s="64" t="str">
        <f t="shared" si="1"/>
        <v>Venkojipalem</v>
      </c>
      <c r="J9" s="64" t="s">
        <v>19</v>
      </c>
    </row>
    <row r="10" spans="1:10" ht="17.25" customHeight="1" x14ac:dyDescent="0.25">
      <c r="A10" s="73">
        <v>6</v>
      </c>
      <c r="B10" s="3" t="s">
        <v>15</v>
      </c>
      <c r="C10" s="3" t="s">
        <v>32</v>
      </c>
      <c r="D10" s="3">
        <v>1</v>
      </c>
      <c r="E10" s="8" t="s">
        <v>31</v>
      </c>
      <c r="G10" s="64" t="s">
        <v>32</v>
      </c>
      <c r="H10" s="64" t="str">
        <f t="shared" si="0"/>
        <v>Autonagar</v>
      </c>
      <c r="I10" s="64" t="str">
        <f t="shared" si="1"/>
        <v>Autonagar</v>
      </c>
      <c r="J10" s="64" t="s">
        <v>31</v>
      </c>
    </row>
    <row r="11" spans="1:10" x14ac:dyDescent="0.25">
      <c r="A11" s="73">
        <v>7</v>
      </c>
      <c r="B11" s="3" t="s">
        <v>15</v>
      </c>
      <c r="C11" s="3" t="s">
        <v>35</v>
      </c>
      <c r="D11" s="3">
        <v>1</v>
      </c>
      <c r="E11" s="8" t="s">
        <v>32</v>
      </c>
      <c r="G11" s="64" t="s">
        <v>35</v>
      </c>
      <c r="H11" s="64" t="str">
        <f t="shared" si="0"/>
        <v>Srinagar</v>
      </c>
      <c r="I11" s="64" t="str">
        <f t="shared" si="1"/>
        <v>Srinagar</v>
      </c>
      <c r="J11" s="64" t="s">
        <v>32</v>
      </c>
    </row>
    <row r="12" spans="1:10" x14ac:dyDescent="0.25">
      <c r="A12" s="73">
        <v>8</v>
      </c>
      <c r="B12" s="3" t="s">
        <v>8</v>
      </c>
      <c r="C12" s="3" t="s">
        <v>36</v>
      </c>
      <c r="D12" s="3">
        <v>1</v>
      </c>
      <c r="E12" s="8" t="s">
        <v>34</v>
      </c>
      <c r="G12" s="64" t="s">
        <v>36</v>
      </c>
      <c r="H12" s="64" t="str">
        <f t="shared" si="0"/>
        <v>Masque</v>
      </c>
      <c r="I12" s="64" t="str">
        <f t="shared" si="1"/>
        <v>Masque</v>
      </c>
      <c r="J12" s="64" t="s">
        <v>35</v>
      </c>
    </row>
    <row r="13" spans="1:10" x14ac:dyDescent="0.25">
      <c r="A13" s="73">
        <v>9</v>
      </c>
      <c r="B13" s="3" t="s">
        <v>39</v>
      </c>
      <c r="C13" s="3" t="s">
        <v>40</v>
      </c>
      <c r="D13" s="3">
        <v>1</v>
      </c>
      <c r="E13" s="8" t="s">
        <v>35</v>
      </c>
      <c r="G13" s="64" t="s">
        <v>40</v>
      </c>
      <c r="H13" s="64" t="str">
        <f t="shared" si="0"/>
        <v>Gopalapatnam petrol Bunk</v>
      </c>
      <c r="I13" s="64" t="str">
        <f t="shared" si="1"/>
        <v>Gopalapatnam petrol Bunk</v>
      </c>
      <c r="J13" s="64" t="s">
        <v>36</v>
      </c>
    </row>
    <row r="14" spans="1:10" x14ac:dyDescent="0.25">
      <c r="A14" s="73">
        <v>10</v>
      </c>
      <c r="B14" s="3" t="s">
        <v>6</v>
      </c>
      <c r="C14" s="3" t="s">
        <v>45</v>
      </c>
      <c r="D14" s="3">
        <v>1</v>
      </c>
      <c r="E14" s="8" t="s">
        <v>36</v>
      </c>
      <c r="G14" s="64" t="s">
        <v>45</v>
      </c>
      <c r="H14" s="64" t="str">
        <f t="shared" si="0"/>
        <v>Adarsh Nagar</v>
      </c>
      <c r="I14" s="64" t="str">
        <f t="shared" si="1"/>
        <v>Adarsh Nagar</v>
      </c>
      <c r="J14" s="64" t="s">
        <v>40</v>
      </c>
    </row>
    <row r="15" spans="1:10" ht="30" x14ac:dyDescent="0.25">
      <c r="A15" s="73">
        <v>11</v>
      </c>
      <c r="B15" s="3" t="s">
        <v>12</v>
      </c>
      <c r="C15" s="3" t="s">
        <v>52</v>
      </c>
      <c r="D15" s="3">
        <v>1</v>
      </c>
      <c r="E15" s="8" t="s">
        <v>40</v>
      </c>
      <c r="G15" s="64" t="s">
        <v>52</v>
      </c>
      <c r="H15" s="64" t="str">
        <f t="shared" si="0"/>
        <v>kancharapalem Mettu</v>
      </c>
      <c r="I15" s="64" t="str">
        <f t="shared" si="1"/>
        <v>kancharapalem Mettu</v>
      </c>
      <c r="J15" s="64" t="s">
        <v>45</v>
      </c>
    </row>
    <row r="16" spans="1:10" x14ac:dyDescent="0.25">
      <c r="A16" s="73">
        <v>12</v>
      </c>
      <c r="B16" s="3" t="s">
        <v>39</v>
      </c>
      <c r="C16" s="3" t="s">
        <v>66</v>
      </c>
      <c r="D16" s="3">
        <v>1</v>
      </c>
      <c r="E16" s="8" t="s">
        <v>42</v>
      </c>
      <c r="G16" s="64" t="s">
        <v>66</v>
      </c>
      <c r="H16" s="64" t="str">
        <f t="shared" si="0"/>
        <v>Gosala</v>
      </c>
      <c r="I16" s="64" t="str">
        <f t="shared" si="1"/>
        <v>Gosala</v>
      </c>
      <c r="J16" s="64" t="s">
        <v>52</v>
      </c>
    </row>
    <row r="17" spans="1:10" x14ac:dyDescent="0.25">
      <c r="A17" s="73">
        <v>13</v>
      </c>
      <c r="B17" s="3" t="s">
        <v>324</v>
      </c>
      <c r="C17" s="3" t="s">
        <v>71</v>
      </c>
      <c r="D17" s="3">
        <v>1</v>
      </c>
      <c r="E17" s="8" t="s">
        <v>45</v>
      </c>
      <c r="G17" s="64" t="s">
        <v>71</v>
      </c>
      <c r="H17" s="64" t="str">
        <f t="shared" si="0"/>
        <v>Collectorate</v>
      </c>
      <c r="I17" s="64" t="str">
        <f t="shared" si="1"/>
        <v>Collectorate</v>
      </c>
      <c r="J17" s="64" t="s">
        <v>66</v>
      </c>
    </row>
    <row r="18" spans="1:10" x14ac:dyDescent="0.25">
      <c r="A18" s="73">
        <v>14</v>
      </c>
      <c r="B18" s="3" t="s">
        <v>70</v>
      </c>
      <c r="C18" s="3" t="s">
        <v>74</v>
      </c>
      <c r="D18" s="3">
        <v>1</v>
      </c>
      <c r="E18" s="8" t="s">
        <v>50</v>
      </c>
      <c r="G18" s="64" t="s">
        <v>74</v>
      </c>
      <c r="H18" s="64" t="str">
        <f t="shared" si="0"/>
        <v>Town kotha Road</v>
      </c>
      <c r="I18" s="64" t="str">
        <f t="shared" si="1"/>
        <v>Town kotha Road</v>
      </c>
      <c r="J18" s="64" t="s">
        <v>71</v>
      </c>
    </row>
    <row r="19" spans="1:10" ht="30" x14ac:dyDescent="0.25">
      <c r="A19" s="73">
        <v>15</v>
      </c>
      <c r="B19" s="3" t="s">
        <v>76</v>
      </c>
      <c r="C19" s="3" t="s">
        <v>307</v>
      </c>
      <c r="D19" s="3">
        <v>1</v>
      </c>
      <c r="E19" s="8" t="s">
        <v>52</v>
      </c>
      <c r="G19" s="64" t="s">
        <v>307</v>
      </c>
      <c r="H19" s="64" t="str">
        <f t="shared" si="0"/>
        <v>Convent Jn</v>
      </c>
      <c r="I19" s="64" t="str">
        <f t="shared" si="1"/>
        <v>Convent Jn</v>
      </c>
      <c r="J19" s="64" t="s">
        <v>74</v>
      </c>
    </row>
    <row r="20" spans="1:10" x14ac:dyDescent="0.25">
      <c r="A20" s="73">
        <v>16</v>
      </c>
      <c r="B20" s="3" t="s">
        <v>47</v>
      </c>
      <c r="C20" s="3" t="s">
        <v>91</v>
      </c>
      <c r="D20" s="3">
        <v>1</v>
      </c>
      <c r="E20" s="8" t="s">
        <v>304</v>
      </c>
      <c r="G20" s="64" t="s">
        <v>91</v>
      </c>
      <c r="H20" s="64" t="str">
        <f t="shared" si="0"/>
        <v>Pandimetta</v>
      </c>
      <c r="I20" s="64" t="str">
        <f t="shared" si="1"/>
        <v>Pandimetta</v>
      </c>
      <c r="J20" s="64" t="s">
        <v>307</v>
      </c>
    </row>
    <row r="21" spans="1:10" ht="30" x14ac:dyDescent="0.25">
      <c r="A21" s="73">
        <v>17</v>
      </c>
      <c r="B21" s="3" t="s">
        <v>8</v>
      </c>
      <c r="C21" s="3" t="s">
        <v>98</v>
      </c>
      <c r="D21" s="3">
        <v>1</v>
      </c>
      <c r="E21" s="8" t="s">
        <v>56</v>
      </c>
      <c r="G21" s="64" t="s">
        <v>98</v>
      </c>
      <c r="H21" s="64" t="str">
        <f t="shared" si="0"/>
        <v>Appughar</v>
      </c>
      <c r="I21" s="64" t="str">
        <f t="shared" si="1"/>
        <v>Appughar</v>
      </c>
      <c r="J21" s="64" t="s">
        <v>91</v>
      </c>
    </row>
    <row r="22" spans="1:10" x14ac:dyDescent="0.25">
      <c r="A22" s="73">
        <v>18</v>
      </c>
      <c r="B22" s="3" t="s">
        <v>117</v>
      </c>
      <c r="C22" s="3" t="s">
        <v>121</v>
      </c>
      <c r="D22" s="3">
        <v>1</v>
      </c>
      <c r="E22" s="8" t="s">
        <v>66</v>
      </c>
      <c r="G22" s="64" t="s">
        <v>121</v>
      </c>
      <c r="H22" s="64" t="str">
        <f t="shared" si="0"/>
        <v>Scindia</v>
      </c>
      <c r="I22" s="64" t="str">
        <f t="shared" si="1"/>
        <v>Scindia</v>
      </c>
      <c r="J22" s="64" t="s">
        <v>98</v>
      </c>
    </row>
    <row r="23" spans="1:10" ht="30" x14ac:dyDescent="0.25">
      <c r="A23" s="73">
        <v>19</v>
      </c>
      <c r="B23" s="3" t="s">
        <v>6</v>
      </c>
      <c r="C23" s="3" t="s">
        <v>134</v>
      </c>
      <c r="D23" s="3">
        <v>1</v>
      </c>
      <c r="E23" s="8" t="s">
        <v>305</v>
      </c>
      <c r="G23" s="64" t="s">
        <v>181</v>
      </c>
      <c r="H23" s="64" t="str">
        <f t="shared" si="0"/>
        <v>Jodugullapalem</v>
      </c>
      <c r="I23" s="64" t="str">
        <f t="shared" si="1"/>
        <v>Jodugullapalem</v>
      </c>
      <c r="J23" s="64" t="s">
        <v>121</v>
      </c>
    </row>
    <row r="24" spans="1:10" x14ac:dyDescent="0.25">
      <c r="A24" s="73">
        <v>20</v>
      </c>
      <c r="B24" s="3" t="s">
        <v>22</v>
      </c>
      <c r="C24" s="3" t="s">
        <v>138</v>
      </c>
      <c r="D24" s="3">
        <v>1</v>
      </c>
      <c r="E24" s="8" t="s">
        <v>69</v>
      </c>
      <c r="G24" s="64" t="s">
        <v>134</v>
      </c>
      <c r="H24" s="64" t="str">
        <f t="shared" si="0"/>
        <v>Cricket Stadium Junction</v>
      </c>
      <c r="I24" s="64" t="str">
        <f t="shared" si="1"/>
        <v>Cricket Stadium Junction</v>
      </c>
      <c r="J24" s="64" t="s">
        <v>181</v>
      </c>
    </row>
    <row r="25" spans="1:10" x14ac:dyDescent="0.25">
      <c r="A25" s="73">
        <v>21</v>
      </c>
      <c r="B25" s="3" t="s">
        <v>22</v>
      </c>
      <c r="C25" s="3" t="s">
        <v>292</v>
      </c>
      <c r="D25" s="3">
        <v>1</v>
      </c>
      <c r="E25" s="8" t="s">
        <v>71</v>
      </c>
      <c r="G25" s="64" t="s">
        <v>138</v>
      </c>
      <c r="H25" s="64" t="str">
        <f t="shared" si="0"/>
        <v>Madhurawada ( Kommadi Junction )</v>
      </c>
      <c r="I25" s="64" t="str">
        <f t="shared" si="1"/>
        <v>Madhurawada ( Kommadi Junction )</v>
      </c>
      <c r="J25" s="64" t="s">
        <v>134</v>
      </c>
    </row>
    <row r="26" spans="1:10" ht="30" x14ac:dyDescent="0.25">
      <c r="A26" s="73">
        <v>22</v>
      </c>
      <c r="B26" s="3" t="s">
        <v>142</v>
      </c>
      <c r="C26" s="3" t="s">
        <v>325</v>
      </c>
      <c r="D26" s="3">
        <v>1</v>
      </c>
      <c r="E26" s="8" t="s">
        <v>74</v>
      </c>
      <c r="G26" s="64" t="s">
        <v>292</v>
      </c>
      <c r="H26" s="64" t="e">
        <f t="shared" si="0"/>
        <v>#N/A</v>
      </c>
      <c r="I26" s="64">
        <f t="shared" si="1"/>
        <v>0</v>
      </c>
      <c r="J26" s="64" t="s">
        <v>138</v>
      </c>
    </row>
    <row r="27" spans="1:10" x14ac:dyDescent="0.25">
      <c r="A27" s="73">
        <v>23</v>
      </c>
      <c r="B27" s="84" t="s">
        <v>146</v>
      </c>
      <c r="C27" s="84" t="s">
        <v>321</v>
      </c>
      <c r="D27" s="84">
        <v>1</v>
      </c>
      <c r="E27" s="8" t="s">
        <v>307</v>
      </c>
      <c r="G27" s="64" t="s">
        <v>321</v>
      </c>
      <c r="H27" s="64" t="str">
        <f t="shared" si="0"/>
        <v>Railway Station In gate</v>
      </c>
      <c r="I27" s="64" t="str">
        <f t="shared" si="1"/>
        <v>Railway Station In gate</v>
      </c>
      <c r="J27" s="64" t="s">
        <v>292</v>
      </c>
    </row>
    <row r="28" spans="1:10" x14ac:dyDescent="0.25">
      <c r="A28" s="73">
        <v>24</v>
      </c>
      <c r="B28" s="3" t="s">
        <v>5</v>
      </c>
      <c r="C28" s="3" t="s">
        <v>10</v>
      </c>
      <c r="D28" s="3">
        <v>1</v>
      </c>
      <c r="E28" s="8" t="s">
        <v>308</v>
      </c>
      <c r="G28" s="64" t="s">
        <v>10</v>
      </c>
      <c r="H28" s="64" t="str">
        <f t="shared" si="0"/>
        <v>Satyam Junction</v>
      </c>
      <c r="I28" s="64" t="str">
        <f t="shared" si="1"/>
        <v>Satyam Junction</v>
      </c>
      <c r="J28" s="64" t="s">
        <v>321</v>
      </c>
    </row>
    <row r="29" spans="1:10" x14ac:dyDescent="0.25">
      <c r="A29" s="73">
        <v>25</v>
      </c>
      <c r="B29" s="3" t="s">
        <v>12</v>
      </c>
      <c r="C29" s="3" t="s">
        <v>13</v>
      </c>
      <c r="D29" s="3">
        <v>1</v>
      </c>
      <c r="E29" s="81" t="s">
        <v>309</v>
      </c>
      <c r="G29" s="64" t="s">
        <v>13</v>
      </c>
      <c r="H29" s="64" t="str">
        <f t="shared" si="0"/>
        <v>Tatichetlapalem</v>
      </c>
      <c r="I29" s="64" t="str">
        <f t="shared" si="1"/>
        <v>Tatichetlapalem</v>
      </c>
      <c r="J29" s="64" t="s">
        <v>10</v>
      </c>
    </row>
    <row r="30" spans="1:10" s="70" customFormat="1" x14ac:dyDescent="0.25">
      <c r="A30" s="73">
        <v>26</v>
      </c>
      <c r="B30" s="3" t="s">
        <v>33</v>
      </c>
      <c r="C30" s="3" t="s">
        <v>14</v>
      </c>
      <c r="D30" s="3">
        <v>1</v>
      </c>
      <c r="E30" s="8" t="s">
        <v>310</v>
      </c>
      <c r="G30" s="64" t="s">
        <v>14</v>
      </c>
      <c r="H30" s="64" t="str">
        <f t="shared" si="0"/>
        <v>NAD</v>
      </c>
      <c r="I30" s="64" t="str">
        <f t="shared" si="1"/>
        <v>NAD</v>
      </c>
      <c r="J30" s="64" t="s">
        <v>13</v>
      </c>
    </row>
    <row r="31" spans="1:10" s="70" customFormat="1" x14ac:dyDescent="0.25">
      <c r="A31" s="73">
        <v>27</v>
      </c>
      <c r="B31" s="3" t="s">
        <v>226</v>
      </c>
      <c r="C31" s="3" t="s">
        <v>28</v>
      </c>
      <c r="D31" s="3">
        <v>1</v>
      </c>
      <c r="E31" s="8" t="s">
        <v>91</v>
      </c>
      <c r="G31" s="64" t="s">
        <v>28</v>
      </c>
      <c r="H31" s="64" t="str">
        <f t="shared" si="0"/>
        <v>Kurmanapalem</v>
      </c>
      <c r="I31" s="64" t="str">
        <f t="shared" si="1"/>
        <v>Kurmanapalem</v>
      </c>
      <c r="J31" s="64" t="s">
        <v>14</v>
      </c>
    </row>
    <row r="32" spans="1:10" s="71" customFormat="1" x14ac:dyDescent="0.25">
      <c r="A32" s="73">
        <v>28</v>
      </c>
      <c r="B32" s="82" t="s">
        <v>5</v>
      </c>
      <c r="C32" s="82" t="s">
        <v>294</v>
      </c>
      <c r="D32" s="3">
        <v>1</v>
      </c>
      <c r="E32" s="8" t="s">
        <v>98</v>
      </c>
      <c r="G32" s="64" t="s">
        <v>99</v>
      </c>
      <c r="H32" s="64" t="e">
        <f t="shared" si="0"/>
        <v>#N/A</v>
      </c>
      <c r="I32" s="64">
        <f t="shared" si="1"/>
        <v>0</v>
      </c>
      <c r="J32" s="64" t="s">
        <v>28</v>
      </c>
    </row>
    <row r="33" spans="1:10" s="70" customFormat="1" x14ac:dyDescent="0.25">
      <c r="A33" s="73">
        <v>29</v>
      </c>
      <c r="B33" s="3" t="s">
        <v>8</v>
      </c>
      <c r="C33" s="3" t="s">
        <v>99</v>
      </c>
      <c r="D33" s="3">
        <v>1</v>
      </c>
      <c r="E33" s="8" t="s">
        <v>100</v>
      </c>
      <c r="G33" s="64" t="s">
        <v>259</v>
      </c>
      <c r="H33" s="64" t="str">
        <f t="shared" si="0"/>
        <v>Park hotel</v>
      </c>
      <c r="I33" s="64" t="str">
        <f t="shared" si="1"/>
        <v>Park hotel</v>
      </c>
      <c r="J33" s="64" t="s">
        <v>99</v>
      </c>
    </row>
    <row r="34" spans="1:10" s="70" customFormat="1" x14ac:dyDescent="0.25">
      <c r="A34" s="73">
        <v>30</v>
      </c>
      <c r="B34" s="3" t="s">
        <v>8</v>
      </c>
      <c r="C34" s="3" t="s">
        <v>259</v>
      </c>
      <c r="D34" s="3">
        <v>1</v>
      </c>
      <c r="E34" s="8" t="s">
        <v>105</v>
      </c>
      <c r="G34" s="64" t="s">
        <v>4</v>
      </c>
      <c r="H34" s="64" t="str">
        <f t="shared" si="0"/>
        <v>N.T.R.circle</v>
      </c>
      <c r="I34" s="64" t="str">
        <f t="shared" si="1"/>
        <v>N.T.R.circle</v>
      </c>
      <c r="J34" s="64" t="s">
        <v>259</v>
      </c>
    </row>
    <row r="35" spans="1:10" ht="30" x14ac:dyDescent="0.25">
      <c r="A35" s="73">
        <v>31</v>
      </c>
      <c r="B35" s="3" t="s">
        <v>3</v>
      </c>
      <c r="C35" s="3" t="s">
        <v>4</v>
      </c>
      <c r="D35" s="3">
        <v>1</v>
      </c>
      <c r="E35" s="8" t="s">
        <v>311</v>
      </c>
      <c r="G35" s="64" t="s">
        <v>17</v>
      </c>
      <c r="H35" s="64" t="str">
        <f t="shared" si="0"/>
        <v>Asilametta</v>
      </c>
      <c r="I35" s="64" t="str">
        <f t="shared" si="1"/>
        <v>Asilametta</v>
      </c>
      <c r="J35" s="64" t="s">
        <v>4</v>
      </c>
    </row>
    <row r="36" spans="1:10" ht="30" x14ac:dyDescent="0.25">
      <c r="A36" s="73">
        <v>32</v>
      </c>
      <c r="B36" s="3" t="s">
        <v>8</v>
      </c>
      <c r="C36" s="3" t="s">
        <v>17</v>
      </c>
      <c r="D36" s="3">
        <v>1</v>
      </c>
      <c r="E36" s="8" t="s">
        <v>107</v>
      </c>
      <c r="G36" s="64" t="s">
        <v>11</v>
      </c>
      <c r="H36" s="64" t="str">
        <f t="shared" si="0"/>
        <v>Tycoon</v>
      </c>
      <c r="I36" s="64" t="str">
        <f t="shared" si="1"/>
        <v>Tycoon</v>
      </c>
      <c r="J36" s="64" t="s">
        <v>17</v>
      </c>
    </row>
    <row r="37" spans="1:10" x14ac:dyDescent="0.25">
      <c r="A37" s="73">
        <v>33</v>
      </c>
      <c r="B37" s="3" t="s">
        <v>5</v>
      </c>
      <c r="C37" s="3" t="s">
        <v>11</v>
      </c>
      <c r="D37" s="3">
        <v>1</v>
      </c>
      <c r="E37" s="8" t="s">
        <v>112</v>
      </c>
      <c r="G37" s="64" t="s">
        <v>48</v>
      </c>
      <c r="H37" s="64" t="str">
        <f t="shared" si="0"/>
        <v>Gurudwara</v>
      </c>
      <c r="I37" s="64" t="str">
        <f t="shared" si="1"/>
        <v>Gurudwara</v>
      </c>
      <c r="J37" s="64" t="s">
        <v>11</v>
      </c>
    </row>
    <row r="38" spans="1:10" x14ac:dyDescent="0.25">
      <c r="A38" s="73">
        <v>34</v>
      </c>
      <c r="B38" s="3" t="s">
        <v>47</v>
      </c>
      <c r="C38" s="3" t="s">
        <v>48</v>
      </c>
      <c r="D38" s="3">
        <v>1</v>
      </c>
      <c r="E38" s="8" t="s">
        <v>113</v>
      </c>
      <c r="G38" s="64" t="str">
        <f t="shared" ref="G38:G54" si="2">VLOOKUP(C38,$E$5:$E$84,1,0)</f>
        <v>Ambedkar Circle</v>
      </c>
      <c r="H38" s="64" t="str">
        <f t="shared" si="0"/>
        <v>Ambedkar Circle</v>
      </c>
      <c r="I38" s="64" t="str">
        <f t="shared" si="1"/>
        <v>Ambedkar Circle</v>
      </c>
      <c r="J38" s="64" t="s">
        <v>48</v>
      </c>
    </row>
    <row r="39" spans="1:10" x14ac:dyDescent="0.25">
      <c r="A39" s="73">
        <v>35</v>
      </c>
      <c r="B39" s="3" t="s">
        <v>3</v>
      </c>
      <c r="C39" s="3" t="s">
        <v>5</v>
      </c>
      <c r="D39" s="3">
        <v>1</v>
      </c>
      <c r="E39" s="8" t="s">
        <v>114</v>
      </c>
      <c r="G39" s="64" t="e">
        <f t="shared" si="2"/>
        <v>#N/A</v>
      </c>
      <c r="H39" s="64" t="e">
        <f t="shared" si="0"/>
        <v>#N/A</v>
      </c>
      <c r="I39" s="64">
        <f t="shared" si="1"/>
        <v>0</v>
      </c>
    </row>
    <row r="40" spans="1:10" ht="30" x14ac:dyDescent="0.25">
      <c r="A40" s="73">
        <v>36</v>
      </c>
      <c r="B40" s="3" t="s">
        <v>12</v>
      </c>
      <c r="C40" s="3" t="s">
        <v>18</v>
      </c>
      <c r="D40" s="3">
        <v>1</v>
      </c>
      <c r="E40" s="8" t="s">
        <v>115</v>
      </c>
      <c r="G40" s="64" t="e">
        <f t="shared" si="2"/>
        <v>#N/A</v>
      </c>
      <c r="H40" s="64" t="e">
        <f t="shared" si="0"/>
        <v>#N/A</v>
      </c>
      <c r="I40" s="64">
        <f t="shared" si="1"/>
        <v>0</v>
      </c>
    </row>
    <row r="41" spans="1:10" x14ac:dyDescent="0.25">
      <c r="A41" s="73">
        <v>37</v>
      </c>
      <c r="B41" s="3" t="s">
        <v>8</v>
      </c>
      <c r="C41" s="3" t="s">
        <v>20</v>
      </c>
      <c r="D41" s="3">
        <v>1</v>
      </c>
      <c r="E41" s="8" t="s">
        <v>116</v>
      </c>
      <c r="G41" s="64" t="e">
        <f t="shared" si="2"/>
        <v>#N/A</v>
      </c>
      <c r="H41" s="64" t="e">
        <f t="shared" si="0"/>
        <v>#N/A</v>
      </c>
      <c r="I41" s="64">
        <f t="shared" si="1"/>
        <v>0</v>
      </c>
    </row>
    <row r="42" spans="1:10" x14ac:dyDescent="0.25">
      <c r="A42" s="73">
        <v>38</v>
      </c>
      <c r="B42" s="3" t="s">
        <v>3</v>
      </c>
      <c r="C42" s="3" t="s">
        <v>30</v>
      </c>
      <c r="D42" s="3">
        <v>1</v>
      </c>
      <c r="E42" s="8" t="s">
        <v>118</v>
      </c>
      <c r="G42" s="64" t="e">
        <f t="shared" si="2"/>
        <v>#N/A</v>
      </c>
      <c r="H42" s="64" t="e">
        <f t="shared" si="0"/>
        <v>#N/A</v>
      </c>
      <c r="I42" s="64">
        <f t="shared" si="1"/>
        <v>0</v>
      </c>
    </row>
    <row r="43" spans="1:10" ht="30" x14ac:dyDescent="0.25">
      <c r="A43" s="73">
        <v>39</v>
      </c>
      <c r="B43" s="3" t="s">
        <v>33</v>
      </c>
      <c r="C43" s="3" t="s">
        <v>33</v>
      </c>
      <c r="D43" s="3">
        <v>1</v>
      </c>
      <c r="E43" s="8" t="s">
        <v>119</v>
      </c>
      <c r="G43" s="64" t="e">
        <f t="shared" si="2"/>
        <v>#N/A</v>
      </c>
      <c r="H43" s="64" t="e">
        <f t="shared" si="0"/>
        <v>#N/A</v>
      </c>
      <c r="I43" s="64">
        <f t="shared" si="1"/>
        <v>0</v>
      </c>
    </row>
    <row r="44" spans="1:10" ht="30" x14ac:dyDescent="0.25">
      <c r="A44" s="73">
        <v>40</v>
      </c>
      <c r="B44" s="3" t="s">
        <v>37</v>
      </c>
      <c r="C44" s="3" t="s">
        <v>38</v>
      </c>
      <c r="D44" s="3">
        <v>1</v>
      </c>
      <c r="E44" s="8" t="s">
        <v>120</v>
      </c>
      <c r="G44" s="64" t="e">
        <f t="shared" si="2"/>
        <v>#N/A</v>
      </c>
      <c r="H44" s="64" t="e">
        <f t="shared" si="0"/>
        <v>#N/A</v>
      </c>
      <c r="I44" s="64">
        <f t="shared" si="1"/>
        <v>0</v>
      </c>
    </row>
    <row r="45" spans="1:10" x14ac:dyDescent="0.25">
      <c r="A45" s="73">
        <v>41</v>
      </c>
      <c r="B45" s="3" t="s">
        <v>22</v>
      </c>
      <c r="C45" s="3" t="s">
        <v>41</v>
      </c>
      <c r="D45" s="3">
        <v>1</v>
      </c>
      <c r="E45" s="8" t="s">
        <v>121</v>
      </c>
      <c r="G45" s="64" t="e">
        <f t="shared" si="2"/>
        <v>#N/A</v>
      </c>
      <c r="H45" s="64" t="e">
        <f t="shared" si="0"/>
        <v>#N/A</v>
      </c>
      <c r="I45" s="64">
        <f t="shared" si="1"/>
        <v>0</v>
      </c>
    </row>
    <row r="46" spans="1:10" ht="30" x14ac:dyDescent="0.25">
      <c r="A46" s="73">
        <v>42</v>
      </c>
      <c r="B46" s="3" t="s">
        <v>27</v>
      </c>
      <c r="C46" s="8" t="s">
        <v>168</v>
      </c>
      <c r="D46" s="3">
        <v>1</v>
      </c>
      <c r="E46" s="8" t="s">
        <v>122</v>
      </c>
      <c r="G46" s="64" t="e">
        <f t="shared" si="2"/>
        <v>#N/A</v>
      </c>
      <c r="H46" s="64" t="e">
        <f t="shared" si="0"/>
        <v>#N/A</v>
      </c>
      <c r="I46" s="64">
        <f t="shared" si="1"/>
        <v>0</v>
      </c>
    </row>
    <row r="47" spans="1:10" x14ac:dyDescent="0.25">
      <c r="A47" s="73">
        <v>43</v>
      </c>
      <c r="B47" s="3" t="s">
        <v>37</v>
      </c>
      <c r="C47" s="3" t="s">
        <v>37</v>
      </c>
      <c r="D47" s="3">
        <v>1</v>
      </c>
      <c r="E47" s="8" t="s">
        <v>125</v>
      </c>
      <c r="G47" s="64" t="e">
        <f t="shared" si="2"/>
        <v>#N/A</v>
      </c>
      <c r="H47" s="64" t="e">
        <f t="shared" si="0"/>
        <v>#N/A</v>
      </c>
      <c r="I47" s="64">
        <f t="shared" si="1"/>
        <v>0</v>
      </c>
    </row>
    <row r="48" spans="1:10" x14ac:dyDescent="0.25">
      <c r="A48" s="73">
        <v>44</v>
      </c>
      <c r="B48" s="3" t="s">
        <v>61</v>
      </c>
      <c r="C48" s="3" t="s">
        <v>62</v>
      </c>
      <c r="D48" s="3">
        <v>1</v>
      </c>
      <c r="E48" s="8" t="s">
        <v>181</v>
      </c>
      <c r="G48" s="64" t="e">
        <f t="shared" si="2"/>
        <v>#N/A</v>
      </c>
      <c r="H48" s="64" t="e">
        <f t="shared" si="0"/>
        <v>#N/A</v>
      </c>
      <c r="I48" s="64">
        <f t="shared" si="1"/>
        <v>0</v>
      </c>
    </row>
    <row r="49" spans="1:9" ht="45" x14ac:dyDescent="0.25">
      <c r="A49" s="73">
        <v>45</v>
      </c>
      <c r="B49" s="3" t="s">
        <v>47</v>
      </c>
      <c r="C49" s="3" t="s">
        <v>63</v>
      </c>
      <c r="D49" s="3">
        <v>1</v>
      </c>
      <c r="E49" s="8" t="s">
        <v>160</v>
      </c>
      <c r="G49" s="64" t="e">
        <f t="shared" si="2"/>
        <v>#N/A</v>
      </c>
      <c r="H49" s="64" t="e">
        <f t="shared" si="0"/>
        <v>#N/A</v>
      </c>
      <c r="I49" s="64">
        <f t="shared" si="1"/>
        <v>0</v>
      </c>
    </row>
    <row r="50" spans="1:9" ht="30" x14ac:dyDescent="0.25">
      <c r="A50" s="73">
        <v>46</v>
      </c>
      <c r="B50" s="3" t="s">
        <v>47</v>
      </c>
      <c r="C50" s="3" t="s">
        <v>75</v>
      </c>
      <c r="D50" s="3">
        <v>1</v>
      </c>
      <c r="E50" s="8" t="s">
        <v>128</v>
      </c>
      <c r="G50" s="64" t="e">
        <f t="shared" si="2"/>
        <v>#N/A</v>
      </c>
      <c r="H50" s="64" t="e">
        <f t="shared" si="0"/>
        <v>#N/A</v>
      </c>
      <c r="I50" s="64">
        <f t="shared" si="1"/>
        <v>0</v>
      </c>
    </row>
    <row r="51" spans="1:9" ht="30" x14ac:dyDescent="0.25">
      <c r="A51" s="73">
        <v>47</v>
      </c>
      <c r="B51" s="3" t="s">
        <v>70</v>
      </c>
      <c r="C51" s="3" t="s">
        <v>82</v>
      </c>
      <c r="D51" s="3">
        <v>1</v>
      </c>
      <c r="E51" s="8" t="s">
        <v>129</v>
      </c>
      <c r="G51" s="64" t="e">
        <f t="shared" si="2"/>
        <v>#N/A</v>
      </c>
      <c r="H51" s="64" t="e">
        <f t="shared" si="0"/>
        <v>#N/A</v>
      </c>
      <c r="I51" s="64">
        <f t="shared" si="1"/>
        <v>0</v>
      </c>
    </row>
    <row r="52" spans="1:9" ht="45" x14ac:dyDescent="0.25">
      <c r="A52" s="73">
        <v>48</v>
      </c>
      <c r="B52" s="3" t="s">
        <v>47</v>
      </c>
      <c r="C52" s="3" t="s">
        <v>92</v>
      </c>
      <c r="D52" s="3">
        <v>1</v>
      </c>
      <c r="E52" s="8" t="s">
        <v>312</v>
      </c>
      <c r="G52" s="64" t="e">
        <f t="shared" si="2"/>
        <v>#N/A</v>
      </c>
      <c r="H52" s="64" t="e">
        <f t="shared" si="0"/>
        <v>#N/A</v>
      </c>
      <c r="I52" s="64">
        <f t="shared" si="1"/>
        <v>0</v>
      </c>
    </row>
    <row r="53" spans="1:9" ht="30" x14ac:dyDescent="0.25">
      <c r="A53" s="73">
        <v>49</v>
      </c>
      <c r="B53" s="3" t="s">
        <v>15</v>
      </c>
      <c r="C53" s="3" t="s">
        <v>181</v>
      </c>
      <c r="D53" s="3">
        <v>1</v>
      </c>
      <c r="E53" s="8" t="s">
        <v>293</v>
      </c>
      <c r="G53" s="64" t="str">
        <f t="shared" si="2"/>
        <v>New Gajuwaka</v>
      </c>
      <c r="H53" s="64" t="str">
        <f t="shared" si="0"/>
        <v>New Gajuwaka</v>
      </c>
      <c r="I53" s="64" t="str">
        <f t="shared" si="1"/>
        <v>New Gajuwaka</v>
      </c>
    </row>
    <row r="54" spans="1:9" ht="30" x14ac:dyDescent="0.25">
      <c r="A54" s="73">
        <v>50</v>
      </c>
      <c r="B54" s="3" t="s">
        <v>12</v>
      </c>
      <c r="C54" s="3" t="s">
        <v>246</v>
      </c>
      <c r="D54" s="3">
        <v>1</v>
      </c>
      <c r="E54" s="8" t="s">
        <v>133</v>
      </c>
      <c r="G54" s="64" t="e">
        <f t="shared" si="2"/>
        <v>#N/A</v>
      </c>
      <c r="H54" s="64" t="e">
        <f t="shared" si="0"/>
        <v>#N/A</v>
      </c>
      <c r="I54" s="64">
        <f t="shared" si="1"/>
        <v>0</v>
      </c>
    </row>
    <row r="55" spans="1:9" s="69" customFormat="1" ht="19.5" thickBot="1" x14ac:dyDescent="0.3">
      <c r="A55" s="76"/>
      <c r="B55" s="77"/>
      <c r="C55" s="77"/>
      <c r="D55" s="77">
        <f>SUM(D5:D54)</f>
        <v>50</v>
      </c>
      <c r="E55" s="8" t="s">
        <v>134</v>
      </c>
      <c r="G55" s="64"/>
    </row>
    <row r="56" spans="1:9" ht="30" x14ac:dyDescent="0.25">
      <c r="E56" s="83" t="s">
        <v>313</v>
      </c>
    </row>
    <row r="57" spans="1:9" ht="30" x14ac:dyDescent="0.25">
      <c r="E57" s="8" t="s">
        <v>138</v>
      </c>
    </row>
    <row r="58" spans="1:9" ht="45" x14ac:dyDescent="0.25">
      <c r="E58" s="8" t="s">
        <v>292</v>
      </c>
    </row>
    <row r="59" spans="1:9" ht="30" x14ac:dyDescent="0.25">
      <c r="E59" s="8" t="s">
        <v>140</v>
      </c>
    </row>
    <row r="60" spans="1:9" ht="30" x14ac:dyDescent="0.25">
      <c r="E60" s="8" t="s">
        <v>314</v>
      </c>
    </row>
    <row r="61" spans="1:9" ht="30" x14ac:dyDescent="0.25">
      <c r="E61" s="8" t="s">
        <v>315</v>
      </c>
    </row>
    <row r="62" spans="1:9" ht="30" x14ac:dyDescent="0.25">
      <c r="E62" s="8" t="s">
        <v>316</v>
      </c>
    </row>
    <row r="63" spans="1:9" ht="30" x14ac:dyDescent="0.25">
      <c r="E63" s="8" t="s">
        <v>320</v>
      </c>
    </row>
    <row r="64" spans="1:9" ht="30" x14ac:dyDescent="0.25">
      <c r="E64" s="8" t="s">
        <v>321</v>
      </c>
    </row>
    <row r="65" spans="5:5" x14ac:dyDescent="0.25">
      <c r="E65" s="8" t="s">
        <v>10</v>
      </c>
    </row>
    <row r="66" spans="5:5" x14ac:dyDescent="0.25">
      <c r="E66" s="8" t="s">
        <v>13</v>
      </c>
    </row>
    <row r="67" spans="5:5" x14ac:dyDescent="0.25">
      <c r="E67" s="8" t="s">
        <v>14</v>
      </c>
    </row>
    <row r="68" spans="5:5" x14ac:dyDescent="0.25">
      <c r="E68" s="8" t="s">
        <v>28</v>
      </c>
    </row>
    <row r="69" spans="5:5" x14ac:dyDescent="0.25">
      <c r="E69" s="83" t="s">
        <v>123</v>
      </c>
    </row>
    <row r="70" spans="5:5" x14ac:dyDescent="0.25">
      <c r="E70" s="83" t="s">
        <v>322</v>
      </c>
    </row>
    <row r="71" spans="5:5" x14ac:dyDescent="0.25">
      <c r="E71" s="8" t="s">
        <v>99</v>
      </c>
    </row>
    <row r="72" spans="5:5" x14ac:dyDescent="0.25">
      <c r="E72" s="8" t="s">
        <v>263</v>
      </c>
    </row>
    <row r="73" spans="5:5" x14ac:dyDescent="0.25">
      <c r="E73" s="8" t="s">
        <v>288</v>
      </c>
    </row>
    <row r="74" spans="5:5" ht="30" x14ac:dyDescent="0.25">
      <c r="E74" s="8" t="s">
        <v>272</v>
      </c>
    </row>
    <row r="75" spans="5:5" x14ac:dyDescent="0.25">
      <c r="E75" s="8" t="s">
        <v>318</v>
      </c>
    </row>
    <row r="76" spans="5:5" x14ac:dyDescent="0.25">
      <c r="E76" s="8" t="s">
        <v>289</v>
      </c>
    </row>
    <row r="77" spans="5:5" x14ac:dyDescent="0.25">
      <c r="E77" s="8" t="s">
        <v>259</v>
      </c>
    </row>
    <row r="78" spans="5:5" x14ac:dyDescent="0.25">
      <c r="E78" s="8" t="s">
        <v>262</v>
      </c>
    </row>
    <row r="79" spans="5:5" x14ac:dyDescent="0.25">
      <c r="E79" s="8" t="s">
        <v>4</v>
      </c>
    </row>
    <row r="80" spans="5:5" x14ac:dyDescent="0.25">
      <c r="E80" s="8" t="s">
        <v>17</v>
      </c>
    </row>
    <row r="81" spans="5:5" x14ac:dyDescent="0.25">
      <c r="E81" s="8" t="s">
        <v>11</v>
      </c>
    </row>
    <row r="82" spans="5:5" ht="30" x14ac:dyDescent="0.25">
      <c r="E82" s="8" t="s">
        <v>290</v>
      </c>
    </row>
    <row r="83" spans="5:5" ht="30" x14ac:dyDescent="0.25">
      <c r="E83" s="8" t="s">
        <v>319</v>
      </c>
    </row>
    <row r="84" spans="5:5" x14ac:dyDescent="0.25">
      <c r="E84" s="8" t="s">
        <v>48</v>
      </c>
    </row>
  </sheetData>
  <autoFilter ref="I1:I56"/>
  <mergeCells count="6">
    <mergeCell ref="A1:D1"/>
    <mergeCell ref="A3:A4"/>
    <mergeCell ref="B3:B4"/>
    <mergeCell ref="C3:C4"/>
    <mergeCell ref="D3:D4"/>
    <mergeCell ref="A2:D2"/>
  </mergeCells>
  <pageMargins left="1" right="0.2" top="0.35" bottom="0.3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heetViews>
  <sheetFormatPr defaultColWidth="8.85546875" defaultRowHeight="15" x14ac:dyDescent="0.25"/>
  <cols>
    <col min="1" max="1" width="21.42578125" bestFit="1" customWidth="1"/>
    <col min="2" max="2" width="30.28515625" bestFit="1" customWidth="1"/>
    <col min="3" max="4" width="40.28515625" bestFit="1" customWidth="1"/>
    <col min="5" max="5" width="21.42578125" bestFit="1" customWidth="1"/>
    <col min="6" max="6" width="30.28515625" bestFit="1" customWidth="1"/>
    <col min="7" max="7" width="40.28515625" bestFit="1" customWidth="1"/>
    <col min="8" max="8" width="9" customWidth="1"/>
  </cols>
  <sheetData>
    <row r="1" spans="1:8" x14ac:dyDescent="0.25">
      <c r="A1" t="s">
        <v>254</v>
      </c>
      <c r="B1" t="s">
        <v>255</v>
      </c>
      <c r="C1" t="s">
        <v>327</v>
      </c>
      <c r="D1" s="130"/>
      <c r="E1" s="130" t="s">
        <v>328</v>
      </c>
      <c r="F1" s="130" t="s">
        <v>255</v>
      </c>
    </row>
    <row r="2" spans="1:8" x14ac:dyDescent="0.25">
      <c r="A2" s="3" t="s">
        <v>325</v>
      </c>
      <c r="B2" s="3" t="s">
        <v>77</v>
      </c>
      <c r="C2" t="e">
        <f>VLOOKUP(A2,$B$2:$B$26,1,0)</f>
        <v>#N/A</v>
      </c>
      <c r="D2">
        <f>_xlfn.IFNA(C2,0)</f>
        <v>0</v>
      </c>
      <c r="E2" s="132" t="s">
        <v>325</v>
      </c>
      <c r="F2" s="132" t="s">
        <v>77</v>
      </c>
      <c r="G2" t="e">
        <f>VLOOKUP(B2,$A$2:$A$18,1,0)</f>
        <v>#N/A</v>
      </c>
      <c r="H2">
        <f>_xlfn.IFNA(G2,0)</f>
        <v>0</v>
      </c>
    </row>
    <row r="3" spans="1:8" x14ac:dyDescent="0.25">
      <c r="A3" s="82" t="s">
        <v>294</v>
      </c>
      <c r="B3" s="3" t="s">
        <v>143</v>
      </c>
      <c r="C3" t="e">
        <f t="shared" ref="C3:C18" si="0">VLOOKUP(A3,$B$2:$B$26,1,0)</f>
        <v>#N/A</v>
      </c>
      <c r="D3">
        <f t="shared" ref="D3:D18" si="1">_xlfn.IFNA(C3,0)</f>
        <v>0</v>
      </c>
      <c r="E3" s="133" t="s">
        <v>294</v>
      </c>
      <c r="F3" s="132" t="s">
        <v>143</v>
      </c>
      <c r="G3" t="e">
        <f t="shared" ref="G3:G26" si="2">VLOOKUP(B3,$A$2:$A$18,1,0)</f>
        <v>#N/A</v>
      </c>
      <c r="H3">
        <f t="shared" ref="H3:H26" si="3">_xlfn.IFNA(G3,0)</f>
        <v>0</v>
      </c>
    </row>
    <row r="4" spans="1:8" x14ac:dyDescent="0.25">
      <c r="A4" s="3" t="s">
        <v>5</v>
      </c>
      <c r="B4" s="3" t="s">
        <v>144</v>
      </c>
      <c r="C4" t="str">
        <f t="shared" si="0"/>
        <v>Dwaraka</v>
      </c>
      <c r="D4" s="131" t="str">
        <f t="shared" si="1"/>
        <v>Dwaraka</v>
      </c>
      <c r="E4" s="3" t="s">
        <v>18</v>
      </c>
      <c r="F4" s="132" t="s">
        <v>144</v>
      </c>
      <c r="G4" t="e">
        <f t="shared" si="2"/>
        <v>#N/A</v>
      </c>
      <c r="H4">
        <f t="shared" si="3"/>
        <v>0</v>
      </c>
    </row>
    <row r="5" spans="1:8" x14ac:dyDescent="0.25">
      <c r="A5" s="3" t="s">
        <v>18</v>
      </c>
      <c r="B5" s="3" t="s">
        <v>147</v>
      </c>
      <c r="C5" t="e">
        <f t="shared" si="0"/>
        <v>#N/A</v>
      </c>
      <c r="D5">
        <f t="shared" si="1"/>
        <v>0</v>
      </c>
      <c r="E5" s="132" t="s">
        <v>20</v>
      </c>
      <c r="F5" s="132" t="s">
        <v>147</v>
      </c>
      <c r="G5" t="e">
        <f t="shared" si="2"/>
        <v>#N/A</v>
      </c>
      <c r="H5">
        <f t="shared" si="3"/>
        <v>0</v>
      </c>
    </row>
    <row r="6" spans="1:8" x14ac:dyDescent="0.25">
      <c r="A6" s="3" t="s">
        <v>20</v>
      </c>
      <c r="B6" s="3" t="s">
        <v>5</v>
      </c>
      <c r="C6" t="e">
        <f t="shared" si="0"/>
        <v>#N/A</v>
      </c>
      <c r="D6">
        <f t="shared" si="1"/>
        <v>0</v>
      </c>
      <c r="E6" s="3" t="s">
        <v>30</v>
      </c>
      <c r="F6" s="3" t="s">
        <v>21</v>
      </c>
      <c r="G6" t="str">
        <f t="shared" si="2"/>
        <v>Dwaraka</v>
      </c>
      <c r="H6" t="str">
        <f t="shared" si="3"/>
        <v>Dwaraka</v>
      </c>
    </row>
    <row r="7" spans="1:8" x14ac:dyDescent="0.25">
      <c r="A7" s="3" t="s">
        <v>30</v>
      </c>
      <c r="B7" s="3" t="s">
        <v>21</v>
      </c>
      <c r="C7" t="e">
        <f t="shared" si="0"/>
        <v>#N/A</v>
      </c>
      <c r="D7">
        <f t="shared" si="1"/>
        <v>0</v>
      </c>
      <c r="E7" s="3" t="s">
        <v>33</v>
      </c>
      <c r="F7" s="3" t="s">
        <v>26</v>
      </c>
      <c r="G7" t="e">
        <f t="shared" si="2"/>
        <v>#N/A</v>
      </c>
      <c r="H7">
        <f t="shared" si="3"/>
        <v>0</v>
      </c>
    </row>
    <row r="8" spans="1:8" x14ac:dyDescent="0.25">
      <c r="A8" s="3" t="s">
        <v>33</v>
      </c>
      <c r="B8" s="3" t="s">
        <v>26</v>
      </c>
      <c r="C8" t="e">
        <f t="shared" si="0"/>
        <v>#N/A</v>
      </c>
      <c r="D8">
        <f t="shared" si="1"/>
        <v>0</v>
      </c>
      <c r="E8" s="132" t="s">
        <v>41</v>
      </c>
      <c r="F8" s="5" t="s">
        <v>180</v>
      </c>
      <c r="G8" t="e">
        <f t="shared" si="2"/>
        <v>#N/A</v>
      </c>
      <c r="H8">
        <f t="shared" si="3"/>
        <v>0</v>
      </c>
    </row>
    <row r="9" spans="1:8" x14ac:dyDescent="0.25">
      <c r="A9" s="3" t="s">
        <v>38</v>
      </c>
      <c r="B9" s="3" t="s">
        <v>38</v>
      </c>
      <c r="C9" t="str">
        <f t="shared" si="0"/>
        <v>Vepagunta</v>
      </c>
      <c r="D9" s="131" t="str">
        <f t="shared" si="1"/>
        <v>Vepagunta</v>
      </c>
      <c r="E9" s="132" t="s">
        <v>62</v>
      </c>
      <c r="F9" s="3" t="s">
        <v>57</v>
      </c>
      <c r="G9" t="str">
        <f t="shared" si="2"/>
        <v>Vepagunta</v>
      </c>
      <c r="H9" t="str">
        <f t="shared" si="3"/>
        <v>Vepagunta</v>
      </c>
    </row>
    <row r="10" spans="1:8" ht="30" x14ac:dyDescent="0.25">
      <c r="A10" s="3" t="s">
        <v>41</v>
      </c>
      <c r="B10" s="8" t="s">
        <v>168</v>
      </c>
      <c r="C10" t="e">
        <f>VLOOKUP(A10,$B$2:$B$26,1,0)</f>
        <v>#N/A</v>
      </c>
      <c r="D10">
        <f t="shared" si="1"/>
        <v>0</v>
      </c>
      <c r="E10" s="3" t="s">
        <v>75</v>
      </c>
      <c r="F10" s="3" t="s">
        <v>72</v>
      </c>
      <c r="G10" t="str">
        <f t="shared" si="2"/>
        <v>Agnampudi Anjaney Swmy temple Junction</v>
      </c>
      <c r="H10" t="str">
        <f t="shared" si="3"/>
        <v>Agnampudi Anjaney Swmy temple Junction</v>
      </c>
    </row>
    <row r="11" spans="1:8" ht="30" x14ac:dyDescent="0.25">
      <c r="A11" s="8" t="s">
        <v>168</v>
      </c>
      <c r="B11" s="3" t="s">
        <v>37</v>
      </c>
      <c r="C11" t="str">
        <f t="shared" si="0"/>
        <v>Agnampudi Anjaney Swmy temple Junction</v>
      </c>
      <c r="D11" t="str">
        <f t="shared" si="1"/>
        <v>Agnampudi Anjaney Swmy temple Junction</v>
      </c>
      <c r="E11" s="3" t="s">
        <v>246</v>
      </c>
      <c r="F11" s="132" t="s">
        <v>73</v>
      </c>
      <c r="G11" t="str">
        <f t="shared" si="2"/>
        <v>Pendurthi</v>
      </c>
      <c r="H11" t="str">
        <f t="shared" si="3"/>
        <v>Pendurthi</v>
      </c>
    </row>
    <row r="12" spans="1:8" x14ac:dyDescent="0.25">
      <c r="A12" s="3" t="s">
        <v>37</v>
      </c>
      <c r="B12" s="5" t="s">
        <v>180</v>
      </c>
      <c r="C12" t="str">
        <f t="shared" si="0"/>
        <v>Pendurthi</v>
      </c>
      <c r="D12" s="131" t="str">
        <f t="shared" si="1"/>
        <v>Pendurthi</v>
      </c>
      <c r="F12" s="3" t="s">
        <v>79</v>
      </c>
      <c r="G12" t="e">
        <f t="shared" si="2"/>
        <v>#N/A</v>
      </c>
      <c r="H12">
        <f t="shared" si="3"/>
        <v>0</v>
      </c>
    </row>
    <row r="13" spans="1:8" x14ac:dyDescent="0.25">
      <c r="A13" s="3" t="s">
        <v>62</v>
      </c>
      <c r="B13" s="3" t="s">
        <v>57</v>
      </c>
      <c r="C13" t="e">
        <f t="shared" si="0"/>
        <v>#N/A</v>
      </c>
      <c r="D13">
        <f t="shared" si="1"/>
        <v>0</v>
      </c>
      <c r="E13" s="3"/>
      <c r="F13" s="132" t="s">
        <v>80</v>
      </c>
      <c r="G13" t="e">
        <f t="shared" si="2"/>
        <v>#N/A</v>
      </c>
      <c r="H13">
        <f t="shared" si="3"/>
        <v>0</v>
      </c>
    </row>
    <row r="14" spans="1:8" x14ac:dyDescent="0.25">
      <c r="A14" s="3" t="s">
        <v>63</v>
      </c>
      <c r="B14" s="3" t="s">
        <v>63</v>
      </c>
      <c r="C14" t="str">
        <f t="shared" si="0"/>
        <v>Gollapalem Junction</v>
      </c>
      <c r="D14" s="131" t="str">
        <f t="shared" si="1"/>
        <v>Gollapalem Junction</v>
      </c>
      <c r="F14" s="3" t="s">
        <v>260</v>
      </c>
      <c r="G14" t="str">
        <f t="shared" si="2"/>
        <v>Gollapalem Junction</v>
      </c>
      <c r="H14" t="str">
        <f t="shared" si="3"/>
        <v>Gollapalem Junction</v>
      </c>
    </row>
    <row r="15" spans="1:8" x14ac:dyDescent="0.25">
      <c r="A15" s="3" t="s">
        <v>75</v>
      </c>
      <c r="B15" s="3" t="s">
        <v>72</v>
      </c>
      <c r="C15" t="e">
        <f t="shared" si="0"/>
        <v>#N/A</v>
      </c>
      <c r="D15">
        <f t="shared" si="1"/>
        <v>0</v>
      </c>
      <c r="E15" s="3"/>
      <c r="F15" s="3" t="s">
        <v>108</v>
      </c>
      <c r="G15" t="e">
        <f t="shared" si="2"/>
        <v>#N/A</v>
      </c>
      <c r="H15">
        <f t="shared" si="3"/>
        <v>0</v>
      </c>
    </row>
    <row r="16" spans="1:8" x14ac:dyDescent="0.25">
      <c r="A16" s="3" t="s">
        <v>82</v>
      </c>
      <c r="B16" s="3" t="s">
        <v>73</v>
      </c>
      <c r="C16" t="str">
        <f t="shared" si="0"/>
        <v>Durgalamma temple</v>
      </c>
      <c r="D16" t="str">
        <f t="shared" si="1"/>
        <v>Durgalamma temple</v>
      </c>
      <c r="F16" s="3" t="s">
        <v>110</v>
      </c>
      <c r="G16" t="e">
        <f t="shared" si="2"/>
        <v>#N/A</v>
      </c>
      <c r="H16">
        <f t="shared" si="3"/>
        <v>0</v>
      </c>
    </row>
    <row r="17" spans="1:8" x14ac:dyDescent="0.25">
      <c r="A17" s="3" t="s">
        <v>92</v>
      </c>
      <c r="B17" s="3" t="s">
        <v>79</v>
      </c>
      <c r="C17" t="str">
        <f t="shared" si="0"/>
        <v>GVMC Gandhi Statue</v>
      </c>
      <c r="D17" t="str">
        <f t="shared" si="1"/>
        <v>GVMC Gandhi Statue</v>
      </c>
      <c r="F17" s="132" t="s">
        <v>130</v>
      </c>
      <c r="G17" t="e">
        <f t="shared" si="2"/>
        <v>#N/A</v>
      </c>
      <c r="H17">
        <f t="shared" si="3"/>
        <v>0</v>
      </c>
    </row>
    <row r="18" spans="1:8" x14ac:dyDescent="0.25">
      <c r="A18" s="3" t="s">
        <v>246</v>
      </c>
      <c r="B18" s="3" t="s">
        <v>80</v>
      </c>
      <c r="C18" t="e">
        <f t="shared" si="0"/>
        <v>#N/A</v>
      </c>
      <c r="D18">
        <f t="shared" si="1"/>
        <v>0</v>
      </c>
      <c r="E18" s="3"/>
      <c r="F18" s="3" t="s">
        <v>264</v>
      </c>
      <c r="G18" t="e">
        <f t="shared" si="2"/>
        <v>#N/A</v>
      </c>
      <c r="H18">
        <f t="shared" si="3"/>
        <v>0</v>
      </c>
    </row>
    <row r="19" spans="1:8" x14ac:dyDescent="0.25">
      <c r="B19" s="3" t="s">
        <v>82</v>
      </c>
      <c r="F19" s="3" t="s">
        <v>265</v>
      </c>
      <c r="G19" t="str">
        <f t="shared" si="2"/>
        <v>Durgalamma temple</v>
      </c>
      <c r="H19" t="str">
        <f t="shared" si="3"/>
        <v>Durgalamma temple</v>
      </c>
    </row>
    <row r="20" spans="1:8" x14ac:dyDescent="0.25">
      <c r="B20" s="3" t="s">
        <v>92</v>
      </c>
      <c r="G20" t="str">
        <f t="shared" si="2"/>
        <v>GVMC Gandhi Statue</v>
      </c>
      <c r="H20" t="str">
        <f t="shared" si="3"/>
        <v>GVMC Gandhi Statue</v>
      </c>
    </row>
    <row r="21" spans="1:8" x14ac:dyDescent="0.25">
      <c r="B21" s="3" t="s">
        <v>260</v>
      </c>
      <c r="G21" t="e">
        <f t="shared" si="2"/>
        <v>#N/A</v>
      </c>
      <c r="H21">
        <f t="shared" si="3"/>
        <v>0</v>
      </c>
    </row>
    <row r="22" spans="1:8" x14ac:dyDescent="0.25">
      <c r="B22" s="3" t="s">
        <v>108</v>
      </c>
      <c r="G22" t="e">
        <f t="shared" si="2"/>
        <v>#N/A</v>
      </c>
      <c r="H22">
        <f t="shared" si="3"/>
        <v>0</v>
      </c>
    </row>
    <row r="23" spans="1:8" x14ac:dyDescent="0.25">
      <c r="B23" s="3" t="s">
        <v>110</v>
      </c>
      <c r="G23" t="e">
        <f t="shared" si="2"/>
        <v>#N/A</v>
      </c>
      <c r="H23">
        <f t="shared" si="3"/>
        <v>0</v>
      </c>
    </row>
    <row r="24" spans="1:8" x14ac:dyDescent="0.25">
      <c r="B24" s="3" t="s">
        <v>130</v>
      </c>
      <c r="G24" t="e">
        <f t="shared" si="2"/>
        <v>#N/A</v>
      </c>
      <c r="H24">
        <f t="shared" si="3"/>
        <v>0</v>
      </c>
    </row>
    <row r="25" spans="1:8" x14ac:dyDescent="0.25">
      <c r="B25" s="3" t="s">
        <v>264</v>
      </c>
      <c r="G25" t="e">
        <f t="shared" si="2"/>
        <v>#N/A</v>
      </c>
      <c r="H25">
        <f t="shared" si="3"/>
        <v>0</v>
      </c>
    </row>
    <row r="26" spans="1:8" x14ac:dyDescent="0.25">
      <c r="B26" s="3" t="s">
        <v>265</v>
      </c>
      <c r="G26" t="e">
        <f t="shared" si="2"/>
        <v>#N/A</v>
      </c>
      <c r="H26">
        <f t="shared" si="3"/>
        <v>0</v>
      </c>
    </row>
  </sheetData>
  <autoFilter ref="H1:H2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32"/>
  <sheetViews>
    <sheetView topLeftCell="A21" workbookViewId="0">
      <selection activeCell="J33" sqref="J33"/>
    </sheetView>
  </sheetViews>
  <sheetFormatPr defaultColWidth="8.85546875" defaultRowHeight="15" x14ac:dyDescent="0.25"/>
  <cols>
    <col min="2" max="2" width="33.42578125" bestFit="1" customWidth="1"/>
    <col min="4" max="4" width="19.140625" bestFit="1" customWidth="1"/>
    <col min="5" max="5" width="15.42578125" customWidth="1"/>
  </cols>
  <sheetData>
    <row r="1" spans="1:6" ht="60.75" thickBot="1" x14ac:dyDescent="0.3">
      <c r="A1" s="18"/>
      <c r="B1" s="18" t="s">
        <v>379</v>
      </c>
      <c r="C1" s="18" t="s">
        <v>378</v>
      </c>
      <c r="D1" s="18" t="s">
        <v>381</v>
      </c>
      <c r="E1" s="93" t="s">
        <v>332</v>
      </c>
      <c r="F1" s="93" t="s">
        <v>331</v>
      </c>
    </row>
    <row r="2" spans="1:6" ht="15.75" thickBot="1" x14ac:dyDescent="0.3">
      <c r="A2" s="18"/>
      <c r="B2" s="2" t="s">
        <v>7</v>
      </c>
      <c r="C2" s="12">
        <v>2</v>
      </c>
      <c r="D2" s="18">
        <f>C2*5</f>
        <v>10</v>
      </c>
      <c r="E2" s="2" t="str">
        <f t="shared" ref="E2:E31" si="0">IF(D2&gt;39,"1GB","100MB")</f>
        <v>100MB</v>
      </c>
      <c r="F2" s="115">
        <v>1</v>
      </c>
    </row>
    <row r="3" spans="1:6" x14ac:dyDescent="0.25">
      <c r="A3" s="18"/>
      <c r="B3" s="2" t="s">
        <v>16</v>
      </c>
      <c r="C3" s="124">
        <v>2</v>
      </c>
      <c r="D3" s="18">
        <f t="shared" ref="D3:D31" si="1">C3*5</f>
        <v>10</v>
      </c>
      <c r="E3" s="102" t="str">
        <f t="shared" si="0"/>
        <v>100MB</v>
      </c>
      <c r="F3" s="102">
        <v>1</v>
      </c>
    </row>
    <row r="4" spans="1:6" x14ac:dyDescent="0.25">
      <c r="A4" s="18"/>
      <c r="B4" s="2" t="s">
        <v>31</v>
      </c>
      <c r="C4" s="124">
        <v>2</v>
      </c>
      <c r="D4" s="18">
        <f t="shared" si="1"/>
        <v>10</v>
      </c>
      <c r="E4" s="102" t="str">
        <f t="shared" si="0"/>
        <v>100MB</v>
      </c>
      <c r="F4" s="102">
        <v>1</v>
      </c>
    </row>
    <row r="5" spans="1:6" x14ac:dyDescent="0.25">
      <c r="A5" s="18"/>
      <c r="B5" s="2" t="s">
        <v>40</v>
      </c>
      <c r="C5" s="124">
        <v>2</v>
      </c>
      <c r="D5" s="18">
        <f t="shared" si="1"/>
        <v>10</v>
      </c>
      <c r="E5" s="102" t="str">
        <f t="shared" si="0"/>
        <v>100MB</v>
      </c>
      <c r="F5" s="102">
        <v>1</v>
      </c>
    </row>
    <row r="6" spans="1:6" x14ac:dyDescent="0.25">
      <c r="A6" s="18"/>
      <c r="B6" s="2" t="s">
        <v>52</v>
      </c>
      <c r="C6" s="124">
        <v>2</v>
      </c>
      <c r="D6" s="18">
        <f t="shared" si="1"/>
        <v>10</v>
      </c>
      <c r="E6" s="102" t="str">
        <f t="shared" si="0"/>
        <v>100MB</v>
      </c>
      <c r="F6" s="102">
        <v>1</v>
      </c>
    </row>
    <row r="7" spans="1:6" x14ac:dyDescent="0.25">
      <c r="A7" s="18"/>
      <c r="B7" s="2" t="s">
        <v>71</v>
      </c>
      <c r="C7" s="124">
        <v>2</v>
      </c>
      <c r="D7" s="18">
        <f t="shared" si="1"/>
        <v>10</v>
      </c>
      <c r="E7" s="102" t="str">
        <f t="shared" si="0"/>
        <v>100MB</v>
      </c>
      <c r="F7" s="102">
        <v>1</v>
      </c>
    </row>
    <row r="8" spans="1:6" x14ac:dyDescent="0.25">
      <c r="A8" s="18"/>
      <c r="B8" s="2" t="s">
        <v>77</v>
      </c>
      <c r="C8" s="124">
        <v>2</v>
      </c>
      <c r="D8" s="18">
        <f t="shared" si="1"/>
        <v>10</v>
      </c>
      <c r="E8" s="102" t="str">
        <f t="shared" si="0"/>
        <v>100MB</v>
      </c>
      <c r="F8" s="102">
        <v>1</v>
      </c>
    </row>
    <row r="9" spans="1:6" x14ac:dyDescent="0.25">
      <c r="A9" s="18"/>
      <c r="B9" s="2" t="s">
        <v>114</v>
      </c>
      <c r="C9" s="124">
        <v>2</v>
      </c>
      <c r="D9" s="18">
        <f t="shared" si="1"/>
        <v>10</v>
      </c>
      <c r="E9" s="102" t="str">
        <f t="shared" si="0"/>
        <v>100MB</v>
      </c>
      <c r="F9" s="102">
        <v>1</v>
      </c>
    </row>
    <row r="10" spans="1:6" x14ac:dyDescent="0.25">
      <c r="A10" s="18"/>
      <c r="B10" s="149" t="s">
        <v>394</v>
      </c>
      <c r="C10" s="124">
        <v>2</v>
      </c>
      <c r="D10" s="18">
        <f t="shared" si="1"/>
        <v>10</v>
      </c>
      <c r="E10" s="102" t="str">
        <f t="shared" si="0"/>
        <v>100MB</v>
      </c>
      <c r="F10" s="102">
        <v>1</v>
      </c>
    </row>
    <row r="11" spans="1:6" x14ac:dyDescent="0.25">
      <c r="A11" s="18"/>
      <c r="B11" s="2" t="s">
        <v>14</v>
      </c>
      <c r="C11" s="124">
        <v>2</v>
      </c>
      <c r="D11" s="18">
        <f t="shared" si="1"/>
        <v>10</v>
      </c>
      <c r="E11" s="102" t="str">
        <f t="shared" si="0"/>
        <v>100MB</v>
      </c>
      <c r="F11" s="102">
        <v>1</v>
      </c>
    </row>
    <row r="12" spans="1:6" x14ac:dyDescent="0.25">
      <c r="A12" s="18"/>
      <c r="B12" s="2" t="s">
        <v>263</v>
      </c>
      <c r="C12" s="124">
        <v>2</v>
      </c>
      <c r="D12" s="18">
        <f t="shared" si="1"/>
        <v>10</v>
      </c>
      <c r="E12" s="102" t="str">
        <f t="shared" si="0"/>
        <v>100MB</v>
      </c>
      <c r="F12" s="102">
        <v>1</v>
      </c>
    </row>
    <row r="13" spans="1:6" x14ac:dyDescent="0.25">
      <c r="A13" s="18"/>
      <c r="B13" s="2" t="s">
        <v>11</v>
      </c>
      <c r="C13" s="124">
        <v>2</v>
      </c>
      <c r="D13" s="18">
        <f t="shared" si="1"/>
        <v>10</v>
      </c>
      <c r="E13" s="102" t="str">
        <f t="shared" si="0"/>
        <v>100MB</v>
      </c>
      <c r="F13" s="102">
        <v>1</v>
      </c>
    </row>
    <row r="14" spans="1:6" x14ac:dyDescent="0.25">
      <c r="A14" s="18"/>
      <c r="B14" s="2" t="s">
        <v>20</v>
      </c>
      <c r="C14" s="124">
        <v>2</v>
      </c>
      <c r="D14" s="18">
        <f t="shared" si="1"/>
        <v>10</v>
      </c>
      <c r="E14" s="102" t="str">
        <f t="shared" si="0"/>
        <v>100MB</v>
      </c>
      <c r="F14" s="102">
        <v>1</v>
      </c>
    </row>
    <row r="15" spans="1:6" x14ac:dyDescent="0.25">
      <c r="A15" s="18"/>
      <c r="B15" s="2" t="s">
        <v>41</v>
      </c>
      <c r="C15" s="124">
        <v>2</v>
      </c>
      <c r="D15" s="18">
        <f t="shared" si="1"/>
        <v>10</v>
      </c>
      <c r="E15" s="102" t="str">
        <f t="shared" si="0"/>
        <v>100MB</v>
      </c>
      <c r="F15" s="102">
        <v>1</v>
      </c>
    </row>
    <row r="16" spans="1:6" x14ac:dyDescent="0.25">
      <c r="A16" s="18"/>
      <c r="B16" s="2" t="s">
        <v>37</v>
      </c>
      <c r="C16" s="124">
        <v>2</v>
      </c>
      <c r="D16" s="18">
        <f t="shared" si="1"/>
        <v>10</v>
      </c>
      <c r="E16" s="102" t="str">
        <f t="shared" si="0"/>
        <v>100MB</v>
      </c>
      <c r="F16" s="102">
        <v>1</v>
      </c>
    </row>
    <row r="17" spans="1:6" x14ac:dyDescent="0.25">
      <c r="A17" s="18"/>
      <c r="B17" s="129" t="s">
        <v>266</v>
      </c>
      <c r="C17" s="124">
        <v>2</v>
      </c>
      <c r="D17" s="18">
        <f t="shared" si="1"/>
        <v>10</v>
      </c>
      <c r="E17" s="102" t="str">
        <f t="shared" si="0"/>
        <v>100MB</v>
      </c>
      <c r="F17" s="102">
        <v>1</v>
      </c>
    </row>
    <row r="18" spans="1:6" x14ac:dyDescent="0.25">
      <c r="A18" s="18"/>
      <c r="B18" s="2" t="s">
        <v>274</v>
      </c>
      <c r="C18" s="124">
        <v>2</v>
      </c>
      <c r="D18" s="18">
        <f t="shared" si="1"/>
        <v>10</v>
      </c>
      <c r="E18" s="102" t="str">
        <f t="shared" si="0"/>
        <v>100MB</v>
      </c>
      <c r="F18" s="102">
        <v>1</v>
      </c>
    </row>
    <row r="19" spans="1:6" x14ac:dyDescent="0.25">
      <c r="A19" s="18"/>
      <c r="B19" s="124" t="s">
        <v>278</v>
      </c>
      <c r="C19" s="124">
        <v>2</v>
      </c>
      <c r="D19" s="18">
        <f t="shared" si="1"/>
        <v>10</v>
      </c>
      <c r="E19" s="102" t="str">
        <f t="shared" si="0"/>
        <v>100MB</v>
      </c>
      <c r="F19" s="102">
        <v>1</v>
      </c>
    </row>
    <row r="20" spans="1:6" x14ac:dyDescent="0.25">
      <c r="A20" s="18"/>
      <c r="B20" s="124" t="s">
        <v>370</v>
      </c>
      <c r="C20" s="124">
        <v>2</v>
      </c>
      <c r="D20" s="18">
        <f t="shared" si="1"/>
        <v>10</v>
      </c>
      <c r="E20" s="102" t="str">
        <f t="shared" si="0"/>
        <v>100MB</v>
      </c>
      <c r="F20" s="102">
        <v>1</v>
      </c>
    </row>
    <row r="21" spans="1:6" x14ac:dyDescent="0.25">
      <c r="A21" s="18"/>
      <c r="B21" s="124" t="s">
        <v>371</v>
      </c>
      <c r="C21" s="124">
        <v>2</v>
      </c>
      <c r="D21" s="18">
        <f t="shared" si="1"/>
        <v>10</v>
      </c>
      <c r="E21" s="102" t="str">
        <f t="shared" si="0"/>
        <v>100MB</v>
      </c>
      <c r="F21" s="102">
        <v>1</v>
      </c>
    </row>
    <row r="22" spans="1:6" x14ac:dyDescent="0.25">
      <c r="A22" s="18"/>
      <c r="B22" s="124" t="s">
        <v>372</v>
      </c>
      <c r="C22" s="124">
        <v>2</v>
      </c>
      <c r="D22" s="18">
        <f t="shared" si="1"/>
        <v>10</v>
      </c>
      <c r="E22" s="102" t="str">
        <f t="shared" si="0"/>
        <v>100MB</v>
      </c>
      <c r="F22" s="102">
        <v>1</v>
      </c>
    </row>
    <row r="23" spans="1:6" x14ac:dyDescent="0.25">
      <c r="A23" s="18"/>
      <c r="B23" s="124" t="s">
        <v>373</v>
      </c>
      <c r="C23" s="124">
        <v>2</v>
      </c>
      <c r="D23" s="18">
        <f t="shared" si="1"/>
        <v>10</v>
      </c>
      <c r="E23" s="102" t="str">
        <f t="shared" si="0"/>
        <v>100MB</v>
      </c>
      <c r="F23" s="102">
        <v>1</v>
      </c>
    </row>
    <row r="24" spans="1:6" x14ac:dyDescent="0.25">
      <c r="A24" s="18"/>
      <c r="B24" s="124" t="s">
        <v>374</v>
      </c>
      <c r="C24" s="124">
        <v>2</v>
      </c>
      <c r="D24" s="18">
        <f t="shared" si="1"/>
        <v>10</v>
      </c>
      <c r="E24" s="102" t="str">
        <f t="shared" si="0"/>
        <v>100MB</v>
      </c>
      <c r="F24" s="102">
        <v>1</v>
      </c>
    </row>
    <row r="25" spans="1:6" x14ac:dyDescent="0.25">
      <c r="A25" s="18"/>
      <c r="B25" s="124" t="s">
        <v>375</v>
      </c>
      <c r="C25" s="124">
        <v>2</v>
      </c>
      <c r="D25" s="18">
        <f t="shared" si="1"/>
        <v>10</v>
      </c>
      <c r="E25" s="102" t="str">
        <f t="shared" si="0"/>
        <v>100MB</v>
      </c>
      <c r="F25" s="102">
        <v>1</v>
      </c>
    </row>
    <row r="26" spans="1:6" x14ac:dyDescent="0.25">
      <c r="A26" s="18"/>
      <c r="B26" s="124" t="s">
        <v>376</v>
      </c>
      <c r="C26" s="124">
        <v>2</v>
      </c>
      <c r="D26" s="18">
        <f t="shared" si="1"/>
        <v>10</v>
      </c>
      <c r="E26" s="102" t="str">
        <f t="shared" si="0"/>
        <v>100MB</v>
      </c>
      <c r="F26" s="102">
        <v>1</v>
      </c>
    </row>
    <row r="27" spans="1:6" x14ac:dyDescent="0.25">
      <c r="A27" s="18"/>
      <c r="B27" s="150" t="s">
        <v>28</v>
      </c>
      <c r="C27" s="151">
        <v>2</v>
      </c>
      <c r="D27" s="153">
        <f t="shared" si="1"/>
        <v>10</v>
      </c>
      <c r="E27" s="102" t="str">
        <f t="shared" si="0"/>
        <v>100MB</v>
      </c>
      <c r="F27" s="102">
        <v>1</v>
      </c>
    </row>
    <row r="28" spans="1:6" x14ac:dyDescent="0.25">
      <c r="A28" s="18"/>
      <c r="B28" s="150" t="s">
        <v>410</v>
      </c>
      <c r="C28" s="151">
        <v>2</v>
      </c>
      <c r="D28" s="153">
        <f t="shared" si="1"/>
        <v>10</v>
      </c>
      <c r="E28" s="102" t="str">
        <f t="shared" si="0"/>
        <v>100MB</v>
      </c>
      <c r="F28" s="102">
        <v>1</v>
      </c>
    </row>
    <row r="29" spans="1:6" x14ac:dyDescent="0.25">
      <c r="A29" s="18"/>
      <c r="B29" s="150" t="s">
        <v>411</v>
      </c>
      <c r="C29" s="151">
        <v>2</v>
      </c>
      <c r="D29" s="153">
        <f t="shared" si="1"/>
        <v>10</v>
      </c>
      <c r="E29" s="102" t="str">
        <f t="shared" si="0"/>
        <v>100MB</v>
      </c>
      <c r="F29" s="102">
        <v>1</v>
      </c>
    </row>
    <row r="30" spans="1:6" x14ac:dyDescent="0.25">
      <c r="A30" s="18"/>
      <c r="B30" s="124" t="s">
        <v>377</v>
      </c>
      <c r="C30" s="151">
        <v>2</v>
      </c>
      <c r="D30" s="153">
        <f t="shared" si="1"/>
        <v>10</v>
      </c>
      <c r="E30" s="102" t="str">
        <f t="shared" si="0"/>
        <v>100MB</v>
      </c>
      <c r="F30" s="102">
        <v>1</v>
      </c>
    </row>
    <row r="31" spans="1:6" x14ac:dyDescent="0.25">
      <c r="A31" s="18"/>
      <c r="B31" s="152" t="s">
        <v>38</v>
      </c>
      <c r="C31" s="151">
        <v>2</v>
      </c>
      <c r="D31" s="153">
        <f t="shared" si="1"/>
        <v>10</v>
      </c>
      <c r="E31" s="102" t="str">
        <f t="shared" si="0"/>
        <v>100MB</v>
      </c>
      <c r="F31" s="102">
        <v>1</v>
      </c>
    </row>
    <row r="32" spans="1:6" x14ac:dyDescent="0.25">
      <c r="D32">
        <f>SUM(D2:D31)</f>
        <v>300</v>
      </c>
      <c r="E32" s="102"/>
    </row>
  </sheetData>
  <sheetProtection algorithmName="SHA-512" hashValue="5mf6w1wtly/U/6adeguFih9w5UoBSs88UzpHas+uXH/d6qp4EcS9oBURLQ0XFH/Q8W6N8+HYg2qRwaooj8fdGA==" saltValue="Q61ZgN1HoMNPR9+DUSV2aQ=="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G12" sqref="G12"/>
    </sheetView>
  </sheetViews>
  <sheetFormatPr defaultColWidth="8.85546875" defaultRowHeight="15" x14ac:dyDescent="0.25"/>
  <cols>
    <col min="2" max="2" width="17.28515625" bestFit="1" customWidth="1"/>
    <col min="4" max="4" width="12.140625" bestFit="1" customWidth="1"/>
  </cols>
  <sheetData>
    <row r="1" spans="1:6" ht="60" x14ac:dyDescent="0.25">
      <c r="A1" s="18"/>
      <c r="B1" s="18" t="s">
        <v>380</v>
      </c>
      <c r="C1" s="18" t="s">
        <v>378</v>
      </c>
      <c r="D1" s="18" t="s">
        <v>381</v>
      </c>
      <c r="E1" s="93" t="s">
        <v>332</v>
      </c>
      <c r="F1" s="93" t="s">
        <v>331</v>
      </c>
    </row>
    <row r="2" spans="1:6" x14ac:dyDescent="0.25">
      <c r="B2" s="128" t="s">
        <v>20</v>
      </c>
      <c r="C2">
        <v>2</v>
      </c>
      <c r="D2">
        <f>50</f>
        <v>50</v>
      </c>
      <c r="E2" t="s">
        <v>336</v>
      </c>
      <c r="F2">
        <v>2</v>
      </c>
    </row>
    <row r="3" spans="1:6" x14ac:dyDescent="0.25">
      <c r="B3" s="2" t="s">
        <v>274</v>
      </c>
      <c r="C3">
        <v>1</v>
      </c>
      <c r="D3">
        <v>25</v>
      </c>
      <c r="E3" t="str">
        <f>E2</f>
        <v>100MB</v>
      </c>
      <c r="F3">
        <v>1</v>
      </c>
    </row>
    <row r="4" spans="1:6" x14ac:dyDescent="0.25">
      <c r="B4" s="124" t="s">
        <v>371</v>
      </c>
      <c r="C4">
        <v>1</v>
      </c>
      <c r="D4">
        <v>25</v>
      </c>
      <c r="E4" t="str">
        <f t="shared" ref="E4:E5" si="0">E3</f>
        <v>100MB</v>
      </c>
      <c r="F4">
        <v>1</v>
      </c>
    </row>
    <row r="5" spans="1:6" x14ac:dyDescent="0.25">
      <c r="B5" s="124" t="s">
        <v>372</v>
      </c>
      <c r="C5">
        <v>2</v>
      </c>
      <c r="D5">
        <v>50</v>
      </c>
      <c r="E5" t="str">
        <f t="shared" si="0"/>
        <v>100MB</v>
      </c>
      <c r="F5">
        <v>2</v>
      </c>
    </row>
    <row r="6" spans="1:6" x14ac:dyDescent="0.25">
      <c r="D6">
        <f>SUM(D2:D5)</f>
        <v>150</v>
      </c>
    </row>
  </sheetData>
  <sheetProtection algorithmName="SHA-512" hashValue="BT868NE4vfcJdOy9NvUJ8uhU9KWWKE+drL0qwZ/CziI0ieSaK/9KCoBV7leh6RNrcOwtcbjQxXKgeAQm/AfR0w==" saltValue="JFrwsPaHQ0P4sZsNFehcqg==" spinCount="10000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topLeftCell="D35" workbookViewId="0">
      <selection activeCell="I6" sqref="I6"/>
    </sheetView>
  </sheetViews>
  <sheetFormatPr defaultColWidth="8.85546875" defaultRowHeight="15" x14ac:dyDescent="0.25"/>
  <cols>
    <col min="1" max="1" width="7.85546875" style="72" customWidth="1"/>
    <col min="2" max="2" width="20.85546875" style="72" customWidth="1"/>
    <col min="3" max="5" width="37" style="72" customWidth="1"/>
    <col min="6" max="8" width="18.42578125" style="72" customWidth="1"/>
    <col min="9" max="9" width="17.7109375" style="72" customWidth="1"/>
    <col min="10" max="16384" width="8.85546875" style="72"/>
  </cols>
  <sheetData>
    <row r="1" spans="1:11" ht="26.25" customHeight="1" thickBot="1" x14ac:dyDescent="0.45">
      <c r="A1" s="198" t="s">
        <v>298</v>
      </c>
      <c r="B1" s="199"/>
      <c r="C1" s="199"/>
      <c r="D1" s="199"/>
      <c r="E1" s="199"/>
      <c r="F1" s="199"/>
      <c r="G1" s="106"/>
      <c r="H1" s="106"/>
    </row>
    <row r="2" spans="1:11" s="64" customFormat="1" ht="26.25" customHeight="1" x14ac:dyDescent="0.4">
      <c r="A2" s="198" t="s">
        <v>297</v>
      </c>
      <c r="B2" s="199"/>
      <c r="C2" s="199"/>
      <c r="D2" s="199"/>
      <c r="E2" s="199"/>
      <c r="F2" s="199"/>
      <c r="G2" s="106"/>
      <c r="H2" s="106"/>
    </row>
    <row r="3" spans="1:11" ht="16.5" customHeight="1" x14ac:dyDescent="0.25">
      <c r="A3" s="200" t="s">
        <v>183</v>
      </c>
      <c r="B3" s="196" t="s">
        <v>1</v>
      </c>
      <c r="C3" s="196" t="s">
        <v>2</v>
      </c>
      <c r="D3" s="134"/>
      <c r="E3" s="134"/>
      <c r="F3" s="196" t="s">
        <v>257</v>
      </c>
      <c r="G3" s="107"/>
      <c r="H3" s="107"/>
    </row>
    <row r="4" spans="1:11" ht="60" x14ac:dyDescent="0.25">
      <c r="A4" s="200"/>
      <c r="B4" s="196"/>
      <c r="C4" s="196"/>
      <c r="D4" s="142" t="s">
        <v>399</v>
      </c>
      <c r="E4" s="142" t="s">
        <v>400</v>
      </c>
      <c r="F4" s="196"/>
      <c r="G4" s="91" t="str">
        <f>"PA=" &amp;(SUM(G5:G55))</f>
        <v>PA=5</v>
      </c>
      <c r="H4" s="91" t="str">
        <f>"ECB="&amp;(SUM(H5:H55))</f>
        <v>ECB=7</v>
      </c>
      <c r="I4" s="93" t="s">
        <v>384</v>
      </c>
      <c r="J4" s="93" t="s">
        <v>332</v>
      </c>
      <c r="K4" s="93" t="s">
        <v>331</v>
      </c>
    </row>
    <row r="5" spans="1:11" ht="13.5" customHeight="1" x14ac:dyDescent="0.25">
      <c r="A5" s="73">
        <v>1</v>
      </c>
      <c r="B5" s="3" t="s">
        <v>6</v>
      </c>
      <c r="C5" s="155" t="s">
        <v>7</v>
      </c>
      <c r="D5" s="141">
        <v>83.245361000000003</v>
      </c>
      <c r="E5" s="141">
        <v>17.772290000000002</v>
      </c>
      <c r="F5" s="5">
        <v>1</v>
      </c>
      <c r="G5" s="5"/>
      <c r="H5" s="5"/>
      <c r="I5" s="3">
        <v>20</v>
      </c>
      <c r="J5" s="3" t="s">
        <v>333</v>
      </c>
      <c r="K5" s="3">
        <v>1</v>
      </c>
    </row>
    <row r="6" spans="1:11" s="75" customFormat="1" x14ac:dyDescent="0.25">
      <c r="A6" s="73">
        <v>2</v>
      </c>
      <c r="B6" s="74" t="s">
        <v>323</v>
      </c>
      <c r="C6" s="156" t="s">
        <v>9</v>
      </c>
      <c r="D6" s="12">
        <v>83.327917306866908</v>
      </c>
      <c r="E6" s="12">
        <v>17.742760443081291</v>
      </c>
      <c r="F6" s="74">
        <v>1</v>
      </c>
      <c r="G6" s="74"/>
      <c r="H6" s="74"/>
      <c r="I6" s="3">
        <f>I5</f>
        <v>20</v>
      </c>
      <c r="J6" s="74" t="str">
        <f>J5</f>
        <v>1 GB</v>
      </c>
      <c r="K6" s="3">
        <v>1</v>
      </c>
    </row>
    <row r="7" spans="1:11" x14ac:dyDescent="0.25">
      <c r="A7" s="73">
        <v>3</v>
      </c>
      <c r="B7" s="3" t="s">
        <v>15</v>
      </c>
      <c r="C7" s="155" t="s">
        <v>16</v>
      </c>
      <c r="D7" s="12">
        <v>83.203586758652278</v>
      </c>
      <c r="E7" s="12">
        <v>17.68507719757886</v>
      </c>
      <c r="F7" s="3">
        <v>1</v>
      </c>
      <c r="G7" s="3"/>
      <c r="H7" s="3"/>
      <c r="I7" s="3">
        <f t="shared" ref="I7:I55" si="0">I6</f>
        <v>20</v>
      </c>
      <c r="J7" s="74" t="str">
        <f t="shared" ref="J7:J55" si="1">J6</f>
        <v>1 GB</v>
      </c>
      <c r="K7" s="3">
        <v>1</v>
      </c>
    </row>
    <row r="8" spans="1:11" ht="17.25" customHeight="1" x14ac:dyDescent="0.25">
      <c r="A8" s="73">
        <v>4</v>
      </c>
      <c r="B8" s="3" t="s">
        <v>15</v>
      </c>
      <c r="C8" s="155" t="s">
        <v>19</v>
      </c>
      <c r="D8" s="12">
        <v>83.203673794696343</v>
      </c>
      <c r="E8" s="12">
        <v>17.719501037315752</v>
      </c>
      <c r="F8" s="3">
        <v>1</v>
      </c>
      <c r="G8" s="3"/>
      <c r="H8" s="3"/>
      <c r="I8" s="3">
        <f t="shared" si="0"/>
        <v>20</v>
      </c>
      <c r="J8" s="74" t="str">
        <f t="shared" si="1"/>
        <v>1 GB</v>
      </c>
      <c r="K8" s="3">
        <v>1</v>
      </c>
    </row>
    <row r="9" spans="1:11" x14ac:dyDescent="0.25">
      <c r="A9" s="73">
        <v>5</v>
      </c>
      <c r="B9" s="3" t="s">
        <v>323</v>
      </c>
      <c r="C9" s="155" t="s">
        <v>401</v>
      </c>
      <c r="D9" s="141">
        <v>83.002103000000005</v>
      </c>
      <c r="E9" s="141">
        <v>17.686108999999998</v>
      </c>
      <c r="F9" s="3">
        <v>1</v>
      </c>
      <c r="G9" s="3"/>
      <c r="H9" s="3"/>
      <c r="I9" s="3">
        <f t="shared" si="0"/>
        <v>20</v>
      </c>
      <c r="J9" s="74" t="str">
        <f t="shared" si="1"/>
        <v>1 GB</v>
      </c>
      <c r="K9" s="3">
        <v>1</v>
      </c>
    </row>
    <row r="10" spans="1:11" x14ac:dyDescent="0.25">
      <c r="A10" s="73">
        <v>6</v>
      </c>
      <c r="B10" s="3" t="s">
        <v>15</v>
      </c>
      <c r="C10" s="155" t="s">
        <v>34</v>
      </c>
      <c r="D10" s="12">
        <v>83.205551355368129</v>
      </c>
      <c r="E10" s="12">
        <v>17.701918996923141</v>
      </c>
      <c r="F10" s="3">
        <v>1</v>
      </c>
      <c r="G10" s="3"/>
      <c r="H10" s="3"/>
      <c r="I10" s="3">
        <f t="shared" si="0"/>
        <v>20</v>
      </c>
      <c r="J10" s="74" t="str">
        <f t="shared" si="1"/>
        <v>1 GB</v>
      </c>
      <c r="K10" s="3">
        <v>1</v>
      </c>
    </row>
    <row r="11" spans="1:11" x14ac:dyDescent="0.25">
      <c r="A11" s="73">
        <v>7</v>
      </c>
      <c r="B11" s="3" t="s">
        <v>39</v>
      </c>
      <c r="C11" s="155" t="s">
        <v>40</v>
      </c>
      <c r="D11" s="12">
        <v>83.217803206196351</v>
      </c>
      <c r="E11" s="12">
        <v>17.75169030106624</v>
      </c>
      <c r="F11" s="3">
        <v>1</v>
      </c>
      <c r="G11" s="3"/>
      <c r="H11" s="3"/>
      <c r="I11" s="3">
        <f t="shared" si="0"/>
        <v>20</v>
      </c>
      <c r="J11" s="74" t="str">
        <f t="shared" si="1"/>
        <v>1 GB</v>
      </c>
      <c r="K11" s="3">
        <v>1</v>
      </c>
    </row>
    <row r="12" spans="1:11" x14ac:dyDescent="0.25">
      <c r="A12" s="73">
        <v>8</v>
      </c>
      <c r="B12" s="3" t="s">
        <v>6</v>
      </c>
      <c r="C12" s="155" t="s">
        <v>45</v>
      </c>
      <c r="D12" s="143">
        <v>83.331035999999997</v>
      </c>
      <c r="E12" s="141">
        <v>17.736314</v>
      </c>
      <c r="F12" s="3">
        <v>1</v>
      </c>
      <c r="G12" s="3"/>
      <c r="H12" s="3"/>
      <c r="I12" s="3">
        <f t="shared" si="0"/>
        <v>20</v>
      </c>
      <c r="J12" s="74" t="str">
        <f t="shared" si="1"/>
        <v>1 GB</v>
      </c>
      <c r="K12" s="3">
        <v>1</v>
      </c>
    </row>
    <row r="13" spans="1:11" x14ac:dyDescent="0.25">
      <c r="A13" s="73">
        <v>9</v>
      </c>
      <c r="B13" s="3" t="s">
        <v>12</v>
      </c>
      <c r="C13" s="155" t="s">
        <v>403</v>
      </c>
      <c r="D13" s="141">
        <v>83.307449000000005</v>
      </c>
      <c r="E13" s="141">
        <v>17.736854999999998</v>
      </c>
      <c r="F13" s="3">
        <v>1</v>
      </c>
      <c r="G13" s="3"/>
      <c r="H13" s="3"/>
      <c r="I13" s="3">
        <f t="shared" si="0"/>
        <v>20</v>
      </c>
      <c r="J13" s="74" t="str">
        <f t="shared" si="1"/>
        <v>1 GB</v>
      </c>
      <c r="K13" s="3">
        <v>1</v>
      </c>
    </row>
    <row r="14" spans="1:11" x14ac:dyDescent="0.25">
      <c r="A14" s="73">
        <v>10</v>
      </c>
      <c r="B14" s="3" t="s">
        <v>324</v>
      </c>
      <c r="C14" s="155" t="s">
        <v>71</v>
      </c>
      <c r="D14" s="12">
        <v>83.30790774564241</v>
      </c>
      <c r="E14" s="12">
        <v>17.708322060254101</v>
      </c>
      <c r="F14" s="3">
        <v>1</v>
      </c>
      <c r="G14" s="3"/>
      <c r="H14" s="3"/>
      <c r="I14" s="3">
        <f t="shared" si="0"/>
        <v>20</v>
      </c>
      <c r="J14" s="74" t="str">
        <f t="shared" si="1"/>
        <v>1 GB</v>
      </c>
      <c r="K14" s="3">
        <v>1</v>
      </c>
    </row>
    <row r="15" spans="1:11" x14ac:dyDescent="0.25">
      <c r="A15" s="73">
        <v>11</v>
      </c>
      <c r="B15" s="3" t="s">
        <v>3</v>
      </c>
      <c r="C15" s="155" t="s">
        <v>112</v>
      </c>
      <c r="D15" s="12">
        <v>83.303536079501626</v>
      </c>
      <c r="E15" s="12">
        <v>17.72687277589014</v>
      </c>
      <c r="F15" s="3">
        <v>1</v>
      </c>
      <c r="G15" s="3"/>
      <c r="H15" s="3"/>
      <c r="I15" s="3">
        <f t="shared" si="0"/>
        <v>20</v>
      </c>
      <c r="J15" s="74" t="str">
        <f t="shared" si="1"/>
        <v>1 GB</v>
      </c>
      <c r="K15" s="3">
        <v>1</v>
      </c>
    </row>
    <row r="16" spans="1:11" x14ac:dyDescent="0.25">
      <c r="A16" s="73">
        <v>12</v>
      </c>
      <c r="B16" s="3" t="s">
        <v>22</v>
      </c>
      <c r="C16" s="155" t="s">
        <v>395</v>
      </c>
      <c r="D16" s="10">
        <v>83.356537000000003</v>
      </c>
      <c r="E16" s="10">
        <v>17.825347000000001</v>
      </c>
      <c r="F16" s="3">
        <v>1</v>
      </c>
      <c r="G16" s="3"/>
      <c r="H16" s="3"/>
      <c r="I16" s="3">
        <f t="shared" si="0"/>
        <v>20</v>
      </c>
      <c r="J16" s="74" t="str">
        <f t="shared" si="1"/>
        <v>1 GB</v>
      </c>
      <c r="K16" s="3">
        <v>1</v>
      </c>
    </row>
    <row r="17" spans="1:11" x14ac:dyDescent="0.25">
      <c r="A17" s="73">
        <v>13</v>
      </c>
      <c r="B17" s="3" t="s">
        <v>142</v>
      </c>
      <c r="C17" s="155" t="s">
        <v>315</v>
      </c>
      <c r="D17" s="12">
        <v>83.292180254462806</v>
      </c>
      <c r="E17" s="12">
        <v>17.69364696645119</v>
      </c>
      <c r="F17" s="3">
        <v>1</v>
      </c>
      <c r="G17" s="3"/>
      <c r="H17" s="3"/>
      <c r="I17" s="3">
        <f t="shared" si="0"/>
        <v>20</v>
      </c>
      <c r="J17" s="74" t="str">
        <f t="shared" si="1"/>
        <v>1 GB</v>
      </c>
      <c r="K17" s="3">
        <v>1</v>
      </c>
    </row>
    <row r="18" spans="1:11" x14ac:dyDescent="0.25">
      <c r="A18" s="73">
        <v>14</v>
      </c>
      <c r="B18" s="3" t="s">
        <v>33</v>
      </c>
      <c r="C18" s="155" t="s">
        <v>14</v>
      </c>
      <c r="D18" s="144">
        <v>83.235500980731587</v>
      </c>
      <c r="E18" s="144">
        <v>17.74273556762444</v>
      </c>
      <c r="F18" s="3">
        <v>1</v>
      </c>
      <c r="G18" s="3"/>
      <c r="H18" s="3"/>
      <c r="I18" s="3">
        <f t="shared" si="0"/>
        <v>20</v>
      </c>
      <c r="J18" s="74" t="str">
        <f t="shared" si="1"/>
        <v>1 GB</v>
      </c>
      <c r="K18" s="3">
        <v>1</v>
      </c>
    </row>
    <row r="19" spans="1:11" x14ac:dyDescent="0.25">
      <c r="A19" s="73">
        <v>15</v>
      </c>
      <c r="B19" s="3" t="s">
        <v>261</v>
      </c>
      <c r="C19" s="3" t="s">
        <v>263</v>
      </c>
      <c r="D19" s="12">
        <v>83.302345227770658</v>
      </c>
      <c r="E19" s="12">
        <v>17.7118559803259</v>
      </c>
      <c r="F19" s="3">
        <v>1</v>
      </c>
      <c r="G19" s="3"/>
      <c r="H19" s="3"/>
      <c r="I19" s="3">
        <f t="shared" si="0"/>
        <v>20</v>
      </c>
      <c r="J19" s="74" t="str">
        <f t="shared" si="1"/>
        <v>1 GB</v>
      </c>
      <c r="K19" s="3">
        <v>1</v>
      </c>
    </row>
    <row r="20" spans="1:11" x14ac:dyDescent="0.25">
      <c r="A20" s="73">
        <v>16</v>
      </c>
      <c r="B20" s="3" t="s">
        <v>47</v>
      </c>
      <c r="C20" s="155" t="s">
        <v>288</v>
      </c>
      <c r="D20" s="12">
        <v>83.309424235176479</v>
      </c>
      <c r="E20" s="12">
        <v>17.71782489474564</v>
      </c>
      <c r="F20" s="3">
        <v>1</v>
      </c>
      <c r="G20" s="3"/>
      <c r="H20" s="3"/>
      <c r="I20" s="3">
        <f t="shared" si="0"/>
        <v>20</v>
      </c>
      <c r="J20" s="74" t="str">
        <f t="shared" si="1"/>
        <v>1 GB</v>
      </c>
      <c r="K20" s="3">
        <v>1</v>
      </c>
    </row>
    <row r="21" spans="1:11" x14ac:dyDescent="0.25">
      <c r="A21" s="73">
        <v>17</v>
      </c>
      <c r="B21" s="3" t="s">
        <v>326</v>
      </c>
      <c r="C21" s="155" t="s">
        <v>272</v>
      </c>
      <c r="D21" s="12">
        <v>83.317841448293507</v>
      </c>
      <c r="E21" s="12">
        <v>17.723009912468829</v>
      </c>
      <c r="F21" s="3">
        <v>1</v>
      </c>
      <c r="G21" s="3"/>
      <c r="H21" s="3"/>
      <c r="I21" s="3">
        <f t="shared" si="0"/>
        <v>20</v>
      </c>
      <c r="J21" s="74" t="str">
        <f t="shared" si="1"/>
        <v>1 GB</v>
      </c>
      <c r="K21" s="3">
        <v>1</v>
      </c>
    </row>
    <row r="22" spans="1:11" x14ac:dyDescent="0.25">
      <c r="A22" s="73">
        <v>18</v>
      </c>
      <c r="B22" s="3" t="s">
        <v>8</v>
      </c>
      <c r="C22" s="2" t="s">
        <v>20</v>
      </c>
      <c r="D22" s="12">
        <v>83.319531316634155</v>
      </c>
      <c r="E22" s="12">
        <v>17.734940367929362</v>
      </c>
      <c r="F22" s="3">
        <v>1</v>
      </c>
      <c r="G22" s="3">
        <v>1</v>
      </c>
      <c r="H22" s="3">
        <v>1</v>
      </c>
      <c r="I22" s="3">
        <f t="shared" si="0"/>
        <v>20</v>
      </c>
      <c r="J22" s="74" t="str">
        <f t="shared" si="1"/>
        <v>1 GB</v>
      </c>
      <c r="K22" s="3">
        <v>1</v>
      </c>
    </row>
    <row r="23" spans="1:11" x14ac:dyDescent="0.25">
      <c r="A23" s="73">
        <v>19</v>
      </c>
      <c r="B23" s="3" t="s">
        <v>37</v>
      </c>
      <c r="C23" s="3" t="s">
        <v>38</v>
      </c>
      <c r="D23" s="12">
        <v>83.214304956099227</v>
      </c>
      <c r="E23" s="12">
        <v>17.785315752867561</v>
      </c>
      <c r="F23" s="3">
        <v>1</v>
      </c>
      <c r="G23" s="3">
        <v>1</v>
      </c>
      <c r="H23" s="3">
        <v>1</v>
      </c>
      <c r="I23" s="3">
        <f t="shared" si="0"/>
        <v>20</v>
      </c>
      <c r="J23" s="74" t="str">
        <f t="shared" si="1"/>
        <v>1 GB</v>
      </c>
      <c r="K23" s="3">
        <v>1</v>
      </c>
    </row>
    <row r="24" spans="1:11" x14ac:dyDescent="0.25">
      <c r="A24" s="73">
        <v>20</v>
      </c>
      <c r="B24" s="3" t="s">
        <v>22</v>
      </c>
      <c r="C24" s="2" t="s">
        <v>41</v>
      </c>
      <c r="D24" s="12">
        <v>83.358191268972504</v>
      </c>
      <c r="E24" s="12">
        <v>17.782054096148102</v>
      </c>
      <c r="F24" s="3">
        <v>1</v>
      </c>
      <c r="G24" s="3">
        <v>1</v>
      </c>
      <c r="H24" s="3"/>
      <c r="I24" s="3">
        <f t="shared" si="0"/>
        <v>20</v>
      </c>
      <c r="J24" s="74" t="str">
        <f t="shared" si="1"/>
        <v>1 GB</v>
      </c>
      <c r="K24" s="3">
        <v>1</v>
      </c>
    </row>
    <row r="25" spans="1:11" x14ac:dyDescent="0.25">
      <c r="A25" s="73">
        <v>21</v>
      </c>
      <c r="B25" s="3" t="s">
        <v>37</v>
      </c>
      <c r="C25" s="3" t="s">
        <v>37</v>
      </c>
      <c r="D25" s="12">
        <v>83.20499825255925</v>
      </c>
      <c r="E25" s="12">
        <v>17.822132346115222</v>
      </c>
      <c r="F25" s="3">
        <v>1</v>
      </c>
      <c r="G25" s="3">
        <v>1</v>
      </c>
      <c r="H25" s="3">
        <v>1</v>
      </c>
      <c r="I25" s="3">
        <f t="shared" si="0"/>
        <v>20</v>
      </c>
      <c r="J25" s="74" t="str">
        <f t="shared" si="1"/>
        <v>1 GB</v>
      </c>
      <c r="K25" s="3">
        <v>1</v>
      </c>
    </row>
    <row r="26" spans="1:11" x14ac:dyDescent="0.25">
      <c r="A26" s="73">
        <v>22</v>
      </c>
      <c r="B26" s="3" t="s">
        <v>61</v>
      </c>
      <c r="C26" s="3" t="s">
        <v>62</v>
      </c>
      <c r="D26" s="141">
        <v>83.315382</v>
      </c>
      <c r="E26" s="141">
        <v>17.731041000000001</v>
      </c>
      <c r="F26" s="3">
        <v>1</v>
      </c>
      <c r="G26" s="3">
        <v>1</v>
      </c>
      <c r="H26" s="3"/>
      <c r="I26" s="3">
        <f t="shared" si="0"/>
        <v>20</v>
      </c>
      <c r="J26" s="74" t="str">
        <f t="shared" si="1"/>
        <v>1 GB</v>
      </c>
      <c r="K26" s="3">
        <v>1</v>
      </c>
    </row>
    <row r="27" spans="1:11" x14ac:dyDescent="0.25">
      <c r="A27" s="73">
        <v>23</v>
      </c>
      <c r="B27" s="3" t="s">
        <v>70</v>
      </c>
      <c r="C27" s="3" t="s">
        <v>80</v>
      </c>
      <c r="D27" s="12">
        <v>83.309812609258373</v>
      </c>
      <c r="E27" s="12">
        <v>17.705463343792861</v>
      </c>
      <c r="F27" s="3">
        <v>1</v>
      </c>
      <c r="G27" s="3"/>
      <c r="H27" s="3">
        <v>1</v>
      </c>
      <c r="I27" s="3">
        <f t="shared" si="0"/>
        <v>20</v>
      </c>
      <c r="J27" s="74" t="str">
        <f t="shared" si="1"/>
        <v>1 GB</v>
      </c>
      <c r="K27" s="3">
        <v>1</v>
      </c>
    </row>
    <row r="28" spans="1:11" x14ac:dyDescent="0.25">
      <c r="A28" s="73">
        <v>24</v>
      </c>
      <c r="B28" s="3" t="s">
        <v>15</v>
      </c>
      <c r="C28" s="3" t="s">
        <v>181</v>
      </c>
      <c r="D28" s="141">
        <v>83.217314000000002</v>
      </c>
      <c r="E28" s="141">
        <v>17.686350000000001</v>
      </c>
      <c r="F28" s="3">
        <v>1</v>
      </c>
      <c r="G28" s="3"/>
      <c r="H28" s="3"/>
      <c r="I28" s="3">
        <f t="shared" si="0"/>
        <v>20</v>
      </c>
      <c r="J28" s="74" t="str">
        <f t="shared" si="1"/>
        <v>1 GB</v>
      </c>
      <c r="K28" s="3">
        <v>1</v>
      </c>
    </row>
    <row r="29" spans="1:11" x14ac:dyDescent="0.25">
      <c r="A29" s="73">
        <v>25</v>
      </c>
      <c r="B29" s="3" t="s">
        <v>22</v>
      </c>
      <c r="C29" s="3" t="s">
        <v>130</v>
      </c>
      <c r="D29" s="12">
        <v>83.352798000000007</v>
      </c>
      <c r="E29" s="12">
        <v>17.791437999999999</v>
      </c>
      <c r="F29" s="3">
        <v>1</v>
      </c>
      <c r="G29" s="3"/>
      <c r="H29" s="3">
        <v>1</v>
      </c>
      <c r="I29" s="3">
        <f t="shared" si="0"/>
        <v>20</v>
      </c>
      <c r="J29" s="74" t="str">
        <f t="shared" si="1"/>
        <v>1 GB</v>
      </c>
      <c r="K29" s="3">
        <v>1</v>
      </c>
    </row>
    <row r="30" spans="1:11" x14ac:dyDescent="0.25">
      <c r="A30" s="73">
        <v>26</v>
      </c>
      <c r="B30" s="3" t="s">
        <v>6</v>
      </c>
      <c r="C30" s="3" t="s">
        <v>265</v>
      </c>
      <c r="D30" s="12">
        <v>83.346085376457552</v>
      </c>
      <c r="E30" s="12">
        <v>17.747360654706181</v>
      </c>
      <c r="F30" s="3">
        <v>1</v>
      </c>
      <c r="G30" s="3"/>
      <c r="H30" s="3">
        <v>1</v>
      </c>
      <c r="I30" s="3">
        <f t="shared" si="0"/>
        <v>20</v>
      </c>
      <c r="J30" s="74" t="str">
        <f t="shared" si="1"/>
        <v>1 GB</v>
      </c>
      <c r="K30" s="3">
        <v>1</v>
      </c>
    </row>
    <row r="31" spans="1:11" x14ac:dyDescent="0.25">
      <c r="A31" s="73">
        <v>27</v>
      </c>
      <c r="B31" s="3"/>
      <c r="C31" s="3" t="s">
        <v>402</v>
      </c>
      <c r="D31" s="141">
        <v>83.349582999999996</v>
      </c>
      <c r="E31" s="141">
        <v>17.748273999999999</v>
      </c>
      <c r="F31" s="3">
        <v>1</v>
      </c>
      <c r="G31" s="3"/>
      <c r="H31" s="3"/>
      <c r="I31" s="3">
        <f t="shared" si="0"/>
        <v>20</v>
      </c>
      <c r="J31" s="74" t="str">
        <f t="shared" si="1"/>
        <v>1 GB</v>
      </c>
      <c r="K31" s="3">
        <v>1</v>
      </c>
    </row>
    <row r="32" spans="1:11" x14ac:dyDescent="0.25">
      <c r="A32" s="73">
        <v>28</v>
      </c>
      <c r="B32" s="3"/>
      <c r="C32" s="3" t="s">
        <v>267</v>
      </c>
      <c r="D32" s="12">
        <v>83.338644000000002</v>
      </c>
      <c r="E32" s="12">
        <v>17.725017000000001</v>
      </c>
      <c r="F32" s="3">
        <v>1</v>
      </c>
      <c r="G32" s="3"/>
      <c r="H32" s="3"/>
      <c r="I32" s="3">
        <f t="shared" si="0"/>
        <v>20</v>
      </c>
      <c r="J32" s="74" t="str">
        <f t="shared" si="1"/>
        <v>1 GB</v>
      </c>
      <c r="K32" s="3">
        <v>1</v>
      </c>
    </row>
    <row r="33" spans="1:11" x14ac:dyDescent="0.25">
      <c r="A33" s="73">
        <v>29</v>
      </c>
      <c r="B33" s="3"/>
      <c r="C33" s="3" t="s">
        <v>268</v>
      </c>
      <c r="D33" s="12">
        <v>83.329977999999997</v>
      </c>
      <c r="E33" s="12">
        <v>17.717447</v>
      </c>
      <c r="F33" s="3">
        <v>1</v>
      </c>
      <c r="G33" s="3"/>
      <c r="H33" s="3"/>
      <c r="I33" s="3">
        <f t="shared" si="0"/>
        <v>20</v>
      </c>
      <c r="J33" s="74" t="str">
        <f t="shared" si="1"/>
        <v>1 GB</v>
      </c>
      <c r="K33" s="3">
        <v>1</v>
      </c>
    </row>
    <row r="34" spans="1:11" x14ac:dyDescent="0.25">
      <c r="A34" s="73">
        <v>30</v>
      </c>
      <c r="B34" s="3"/>
      <c r="C34" s="3" t="s">
        <v>269</v>
      </c>
      <c r="D34" s="12">
        <v>83.455639000000005</v>
      </c>
      <c r="E34" s="12">
        <v>17.890771000000001</v>
      </c>
      <c r="F34" s="3">
        <v>1</v>
      </c>
      <c r="G34" s="3"/>
      <c r="H34" s="3"/>
      <c r="I34" s="3">
        <f t="shared" si="0"/>
        <v>20</v>
      </c>
      <c r="J34" s="74" t="str">
        <f t="shared" si="1"/>
        <v>1 GB</v>
      </c>
      <c r="K34" s="3">
        <v>1</v>
      </c>
    </row>
    <row r="35" spans="1:11" x14ac:dyDescent="0.25">
      <c r="A35" s="73">
        <v>31</v>
      </c>
      <c r="B35" s="3"/>
      <c r="C35" s="3" t="s">
        <v>270</v>
      </c>
      <c r="D35" s="12">
        <v>83.306691000000001</v>
      </c>
      <c r="E35" s="12">
        <v>17.723165999999999</v>
      </c>
      <c r="F35" s="3">
        <v>1</v>
      </c>
      <c r="G35" s="3"/>
      <c r="H35" s="3"/>
      <c r="I35" s="3">
        <f t="shared" si="0"/>
        <v>20</v>
      </c>
      <c r="J35" s="74" t="str">
        <f t="shared" si="1"/>
        <v>1 GB</v>
      </c>
      <c r="K35" s="3">
        <v>1</v>
      </c>
    </row>
    <row r="36" spans="1:11" x14ac:dyDescent="0.25">
      <c r="A36" s="73">
        <v>32</v>
      </c>
      <c r="B36" s="3"/>
      <c r="C36" s="3" t="s">
        <v>271</v>
      </c>
      <c r="D36" s="12">
        <v>83.300246999999999</v>
      </c>
      <c r="E36" s="12">
        <v>17.713992000000001</v>
      </c>
      <c r="F36" s="3">
        <v>1</v>
      </c>
      <c r="G36" s="3"/>
      <c r="H36" s="3"/>
      <c r="I36" s="3">
        <f t="shared" si="0"/>
        <v>20</v>
      </c>
      <c r="J36" s="74" t="str">
        <f t="shared" si="1"/>
        <v>1 GB</v>
      </c>
      <c r="K36" s="3">
        <v>1</v>
      </c>
    </row>
    <row r="37" spans="1:11" x14ac:dyDescent="0.25">
      <c r="A37" s="73">
        <v>33</v>
      </c>
      <c r="B37" s="3"/>
      <c r="C37" s="155" t="s">
        <v>393</v>
      </c>
      <c r="D37" s="141">
        <v>83.269552000000004</v>
      </c>
      <c r="E37" s="141">
        <v>17.737985999999999</v>
      </c>
      <c r="F37" s="3">
        <v>1</v>
      </c>
      <c r="G37" s="3"/>
      <c r="H37" s="3"/>
      <c r="I37" s="3">
        <f t="shared" si="0"/>
        <v>20</v>
      </c>
      <c r="J37" s="74" t="str">
        <f t="shared" si="1"/>
        <v>1 GB</v>
      </c>
      <c r="K37" s="3">
        <v>1</v>
      </c>
    </row>
    <row r="38" spans="1:11" ht="30" x14ac:dyDescent="0.25">
      <c r="A38" s="73">
        <v>34</v>
      </c>
      <c r="B38" s="3"/>
      <c r="C38" s="154" t="s">
        <v>412</v>
      </c>
      <c r="D38" s="12">
        <v>83.324061999999998</v>
      </c>
      <c r="E38" s="12">
        <v>17.726624999999999</v>
      </c>
      <c r="F38" s="3">
        <v>1</v>
      </c>
      <c r="G38" s="3"/>
      <c r="H38" s="3"/>
      <c r="I38" s="3">
        <f t="shared" si="0"/>
        <v>20</v>
      </c>
      <c r="J38" s="74" t="str">
        <f t="shared" si="1"/>
        <v>1 GB</v>
      </c>
      <c r="K38" s="3">
        <v>1</v>
      </c>
    </row>
    <row r="39" spans="1:11" x14ac:dyDescent="0.25">
      <c r="A39" s="73">
        <v>35</v>
      </c>
      <c r="B39" s="3"/>
      <c r="C39" s="3" t="s">
        <v>273</v>
      </c>
      <c r="D39" s="12">
        <v>83.334603000000001</v>
      </c>
      <c r="E39" s="12">
        <v>17.741185999999999</v>
      </c>
      <c r="F39" s="3">
        <v>1</v>
      </c>
      <c r="G39" s="3"/>
      <c r="H39" s="3"/>
      <c r="I39" s="3">
        <f t="shared" si="0"/>
        <v>20</v>
      </c>
      <c r="J39" s="74" t="str">
        <f t="shared" si="1"/>
        <v>1 GB</v>
      </c>
      <c r="K39" s="3">
        <v>1</v>
      </c>
    </row>
    <row r="40" spans="1:11" x14ac:dyDescent="0.25">
      <c r="A40" s="73">
        <v>36</v>
      </c>
      <c r="B40" s="3"/>
      <c r="C40" s="63" t="s">
        <v>274</v>
      </c>
      <c r="D40" s="141">
        <v>83.333881880970011</v>
      </c>
      <c r="E40" s="141">
        <v>17.719269971565151</v>
      </c>
      <c r="F40" s="3">
        <v>1</v>
      </c>
      <c r="G40" s="3"/>
      <c r="H40" s="3"/>
      <c r="I40" s="3">
        <f t="shared" si="0"/>
        <v>20</v>
      </c>
      <c r="J40" s="74" t="str">
        <f t="shared" si="1"/>
        <v>1 GB</v>
      </c>
      <c r="K40" s="3">
        <v>1</v>
      </c>
    </row>
    <row r="41" spans="1:11" x14ac:dyDescent="0.25">
      <c r="A41" s="73">
        <v>37</v>
      </c>
      <c r="B41" s="3"/>
      <c r="C41" s="63" t="s">
        <v>275</v>
      </c>
      <c r="D41" s="141">
        <v>83.303331555376218</v>
      </c>
      <c r="E41" s="141">
        <v>17.72119347861079</v>
      </c>
      <c r="F41" s="3">
        <v>1</v>
      </c>
      <c r="G41" s="3"/>
      <c r="H41" s="3"/>
      <c r="I41" s="3">
        <f t="shared" si="0"/>
        <v>20</v>
      </c>
      <c r="J41" s="74" t="str">
        <f t="shared" si="1"/>
        <v>1 GB</v>
      </c>
      <c r="K41" s="3">
        <v>1</v>
      </c>
    </row>
    <row r="42" spans="1:11" x14ac:dyDescent="0.25">
      <c r="A42" s="73">
        <v>38</v>
      </c>
      <c r="B42" s="3"/>
      <c r="C42" s="138" t="s">
        <v>276</v>
      </c>
      <c r="D42" s="12">
        <v>83.353234</v>
      </c>
      <c r="E42" s="12">
        <v>17.804907</v>
      </c>
      <c r="F42" s="3">
        <v>1</v>
      </c>
      <c r="G42" s="3"/>
      <c r="H42" s="3"/>
      <c r="I42" s="3">
        <f t="shared" si="0"/>
        <v>20</v>
      </c>
      <c r="J42" s="74" t="str">
        <f t="shared" si="1"/>
        <v>1 GB</v>
      </c>
      <c r="K42" s="3">
        <v>1</v>
      </c>
    </row>
    <row r="43" spans="1:11" ht="14.25" customHeight="1" x14ac:dyDescent="0.25">
      <c r="A43" s="73">
        <v>39</v>
      </c>
      <c r="B43" s="3"/>
      <c r="C43" s="63" t="s">
        <v>277</v>
      </c>
      <c r="D43" s="141">
        <v>83.319500000000005</v>
      </c>
      <c r="E43" s="141">
        <v>17.720286000000002</v>
      </c>
      <c r="F43" s="3">
        <v>1</v>
      </c>
      <c r="G43" s="3"/>
      <c r="H43" s="3"/>
      <c r="I43" s="3">
        <f t="shared" si="0"/>
        <v>20</v>
      </c>
      <c r="J43" s="74" t="str">
        <f t="shared" si="1"/>
        <v>1 GB</v>
      </c>
      <c r="K43" s="3">
        <v>1</v>
      </c>
    </row>
    <row r="44" spans="1:11" ht="17.25" customHeight="1" x14ac:dyDescent="0.25">
      <c r="A44" s="73">
        <v>40</v>
      </c>
      <c r="B44" s="3"/>
      <c r="C44" s="157" t="s">
        <v>392</v>
      </c>
      <c r="D44" s="12">
        <v>83.29102245442489</v>
      </c>
      <c r="E44" s="12">
        <v>17.722701501293098</v>
      </c>
      <c r="F44" s="3">
        <v>1</v>
      </c>
      <c r="G44" s="3"/>
      <c r="H44" s="3">
        <v>1</v>
      </c>
      <c r="I44" s="3">
        <f t="shared" si="0"/>
        <v>20</v>
      </c>
      <c r="J44" s="74" t="str">
        <f t="shared" si="1"/>
        <v>1 GB</v>
      </c>
      <c r="K44" s="3">
        <v>1</v>
      </c>
    </row>
    <row r="45" spans="1:11" ht="15.75" customHeight="1" x14ac:dyDescent="0.25">
      <c r="A45" s="73">
        <v>41</v>
      </c>
      <c r="B45" s="3"/>
      <c r="C45" s="3" t="s">
        <v>279</v>
      </c>
      <c r="D45" s="12">
        <v>83.289642999999998</v>
      </c>
      <c r="E45" s="12">
        <v>17.717124999999999</v>
      </c>
      <c r="F45" s="3">
        <v>1</v>
      </c>
      <c r="G45" s="3"/>
      <c r="H45" s="3"/>
      <c r="I45" s="3">
        <f t="shared" si="0"/>
        <v>20</v>
      </c>
      <c r="J45" s="74" t="str">
        <f t="shared" si="1"/>
        <v>1 GB</v>
      </c>
      <c r="K45" s="3">
        <v>1</v>
      </c>
    </row>
    <row r="46" spans="1:11" ht="17.25" customHeight="1" x14ac:dyDescent="0.25">
      <c r="A46" s="73">
        <v>42</v>
      </c>
      <c r="B46" s="3"/>
      <c r="C46" s="155" t="s">
        <v>280</v>
      </c>
      <c r="D46" s="141">
        <v>83.271799999999999</v>
      </c>
      <c r="E46" s="141">
        <v>17.734712999999999</v>
      </c>
      <c r="F46" s="3">
        <v>1</v>
      </c>
      <c r="G46" s="3"/>
      <c r="H46" s="3"/>
      <c r="I46" s="3">
        <f t="shared" si="0"/>
        <v>20</v>
      </c>
      <c r="J46" s="74" t="str">
        <f t="shared" si="1"/>
        <v>1 GB</v>
      </c>
      <c r="K46" s="3">
        <v>1</v>
      </c>
    </row>
    <row r="47" spans="1:11" ht="18.75" customHeight="1" x14ac:dyDescent="0.25">
      <c r="A47" s="73">
        <v>43</v>
      </c>
      <c r="B47" s="3"/>
      <c r="C47" s="63" t="s">
        <v>245</v>
      </c>
      <c r="D47" s="141">
        <v>83.251737000000006</v>
      </c>
      <c r="E47" s="141">
        <v>17.740051000000001</v>
      </c>
      <c r="F47" s="3">
        <v>1</v>
      </c>
      <c r="G47" s="3"/>
      <c r="H47" s="3"/>
      <c r="I47" s="3">
        <f t="shared" si="0"/>
        <v>20</v>
      </c>
      <c r="J47" s="74" t="str">
        <f t="shared" si="1"/>
        <v>1 GB</v>
      </c>
      <c r="K47" s="3">
        <v>1</v>
      </c>
    </row>
    <row r="48" spans="1:11" ht="17.25" customHeight="1" x14ac:dyDescent="0.25">
      <c r="A48" s="73">
        <v>44</v>
      </c>
      <c r="B48" s="3"/>
      <c r="C48" s="3" t="s">
        <v>281</v>
      </c>
      <c r="D48" s="141">
        <v>83.313535000000002</v>
      </c>
      <c r="E48" s="141">
        <v>17.739687</v>
      </c>
      <c r="F48" s="3">
        <v>1</v>
      </c>
      <c r="G48" s="3"/>
      <c r="H48" s="3"/>
      <c r="I48" s="3">
        <f t="shared" si="0"/>
        <v>20</v>
      </c>
      <c r="J48" s="74" t="str">
        <f t="shared" si="1"/>
        <v>1 GB</v>
      </c>
      <c r="K48" s="3">
        <v>1</v>
      </c>
    </row>
    <row r="49" spans="1:11" ht="15" customHeight="1" x14ac:dyDescent="0.25">
      <c r="A49" s="73">
        <v>45</v>
      </c>
      <c r="B49" s="3"/>
      <c r="C49" s="63" t="s">
        <v>282</v>
      </c>
      <c r="D49" s="141">
        <v>83.298687999999999</v>
      </c>
      <c r="E49" s="141">
        <v>17.697341999999999</v>
      </c>
      <c r="F49" s="3">
        <v>1</v>
      </c>
      <c r="G49" s="3"/>
      <c r="H49" s="3"/>
      <c r="I49" s="3">
        <f t="shared" si="0"/>
        <v>20</v>
      </c>
      <c r="J49" s="74" t="str">
        <f t="shared" si="1"/>
        <v>1 GB</v>
      </c>
      <c r="K49" s="3">
        <v>1</v>
      </c>
    </row>
    <row r="50" spans="1:11" ht="17.25" customHeight="1" x14ac:dyDescent="0.25">
      <c r="A50" s="73">
        <v>46</v>
      </c>
      <c r="B50" s="3"/>
      <c r="C50" s="3" t="s">
        <v>283</v>
      </c>
      <c r="D50" s="12">
        <v>83.248416417341986</v>
      </c>
      <c r="E50" s="12">
        <v>17.766264326046269</v>
      </c>
      <c r="F50" s="3">
        <v>1</v>
      </c>
      <c r="G50" s="3"/>
      <c r="H50" s="3"/>
      <c r="I50" s="3">
        <f t="shared" si="0"/>
        <v>20</v>
      </c>
      <c r="J50" s="74" t="str">
        <f t="shared" si="1"/>
        <v>1 GB</v>
      </c>
      <c r="K50" s="3">
        <v>1</v>
      </c>
    </row>
    <row r="51" spans="1:11" ht="17.25" customHeight="1" x14ac:dyDescent="0.25">
      <c r="A51" s="73">
        <v>47</v>
      </c>
      <c r="B51" s="3"/>
      <c r="C51" s="63" t="s">
        <v>284</v>
      </c>
      <c r="D51" s="141">
        <v>83.228520000000003</v>
      </c>
      <c r="E51" s="141">
        <v>17.743915000000001</v>
      </c>
      <c r="F51" s="3">
        <v>1</v>
      </c>
      <c r="G51" s="3"/>
      <c r="H51" s="3"/>
      <c r="I51" s="3">
        <f t="shared" si="0"/>
        <v>20</v>
      </c>
      <c r="J51" s="74" t="str">
        <f t="shared" si="1"/>
        <v>1 GB</v>
      </c>
      <c r="K51" s="3">
        <v>1</v>
      </c>
    </row>
    <row r="52" spans="1:11" ht="17.25" customHeight="1" x14ac:dyDescent="0.25">
      <c r="A52" s="73">
        <v>48</v>
      </c>
      <c r="B52" s="3"/>
      <c r="C52" s="3" t="s">
        <v>285</v>
      </c>
      <c r="D52" s="12">
        <v>83.167584000000005</v>
      </c>
      <c r="E52" s="12">
        <v>17.685289000000001</v>
      </c>
      <c r="F52" s="3">
        <v>1</v>
      </c>
      <c r="G52" s="3"/>
      <c r="H52" s="3"/>
      <c r="I52" s="3">
        <f t="shared" si="0"/>
        <v>20</v>
      </c>
      <c r="J52" s="74" t="str">
        <f t="shared" si="1"/>
        <v>1 GB</v>
      </c>
      <c r="K52" s="3">
        <v>1</v>
      </c>
    </row>
    <row r="53" spans="1:11" ht="17.25" customHeight="1" x14ac:dyDescent="0.25">
      <c r="A53" s="73">
        <v>49</v>
      </c>
      <c r="B53" s="3"/>
      <c r="C53" s="3" t="s">
        <v>404</v>
      </c>
      <c r="D53" s="12">
        <v>83.318070151936141</v>
      </c>
      <c r="E53" s="12">
        <v>17.71147228224461</v>
      </c>
      <c r="F53" s="3"/>
      <c r="G53" s="3"/>
      <c r="H53" s="3"/>
      <c r="I53" s="3">
        <f t="shared" si="0"/>
        <v>20</v>
      </c>
      <c r="J53" s="74" t="str">
        <f t="shared" si="1"/>
        <v>1 GB</v>
      </c>
      <c r="K53" s="3">
        <v>1</v>
      </c>
    </row>
    <row r="54" spans="1:11" ht="18.75" customHeight="1" x14ac:dyDescent="0.25">
      <c r="A54" s="73">
        <v>50</v>
      </c>
      <c r="B54" s="3"/>
      <c r="C54" s="63" t="s">
        <v>286</v>
      </c>
      <c r="D54" s="63"/>
      <c r="E54" s="63"/>
      <c r="F54" s="3">
        <v>1</v>
      </c>
      <c r="G54" s="3"/>
      <c r="H54" s="3"/>
      <c r="I54" s="3">
        <f t="shared" si="0"/>
        <v>20</v>
      </c>
      <c r="J54" s="74" t="str">
        <f t="shared" si="1"/>
        <v>1 GB</v>
      </c>
      <c r="K54" s="3">
        <v>1</v>
      </c>
    </row>
    <row r="55" spans="1:11" ht="15.75" customHeight="1" x14ac:dyDescent="0.25">
      <c r="A55" s="73">
        <v>51</v>
      </c>
      <c r="B55" s="3"/>
      <c r="C55" s="155" t="s">
        <v>287</v>
      </c>
      <c r="D55" s="12">
        <v>83.268455000000003</v>
      </c>
      <c r="E55" s="12">
        <v>17.688077</v>
      </c>
      <c r="F55" s="3">
        <v>1</v>
      </c>
      <c r="G55" s="3"/>
      <c r="H55" s="3"/>
      <c r="I55" s="3">
        <f t="shared" si="0"/>
        <v>20</v>
      </c>
      <c r="J55" s="74" t="str">
        <f t="shared" si="1"/>
        <v>1 GB</v>
      </c>
      <c r="K55" s="3">
        <v>1</v>
      </c>
    </row>
    <row r="56" spans="1:11" s="9" customFormat="1" ht="19.5" thickBot="1" x14ac:dyDescent="0.3">
      <c r="A56" s="76"/>
      <c r="B56" s="77"/>
      <c r="C56" s="77"/>
      <c r="D56" s="77"/>
      <c r="E56" s="77"/>
      <c r="F56" s="77">
        <f>SUM(F5:F55)</f>
        <v>50</v>
      </c>
      <c r="G56" s="108"/>
      <c r="H56" s="108"/>
      <c r="I56" s="9">
        <f>SUM(I5:I55)</f>
        <v>1020</v>
      </c>
    </row>
  </sheetData>
  <autoFilter ref="A4:F56"/>
  <mergeCells count="6">
    <mergeCell ref="F3:F4"/>
    <mergeCell ref="A1:F1"/>
    <mergeCell ref="A3:A4"/>
    <mergeCell ref="B3:B4"/>
    <mergeCell ref="C3:C4"/>
    <mergeCell ref="A2:F2"/>
  </mergeCells>
  <pageMargins left="0.78" right="0.2" top="0.35" bottom="0.3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13</vt:i4>
      </vt:variant>
    </vt:vector>
  </HeadingPairs>
  <TitlesOfParts>
    <vt:vector size="30" baseType="lpstr">
      <vt:lpstr>Total junction summary</vt:lpstr>
      <vt:lpstr>All 131  Surveillance junction</vt:lpstr>
      <vt:lpstr>BANDWIDTH_SUMMARY</vt:lpstr>
      <vt:lpstr>JUNCTIONS</vt:lpstr>
      <vt:lpstr>GVSCCL-PAS FINAL LIST</vt:lpstr>
      <vt:lpstr>Sheet2</vt:lpstr>
      <vt:lpstr>BUSTOPS</vt:lpstr>
      <vt:lpstr>BUS TERMINALS</vt:lpstr>
      <vt:lpstr>SMARTPOLES</vt:lpstr>
      <vt:lpstr>EXISTING CAMERAS</vt:lpstr>
      <vt:lpstr>GVSCCL-ECB FINAL LIST</vt:lpstr>
      <vt:lpstr>Sheet1</vt:lpstr>
      <vt:lpstr>GVSCCL-VMB FINAL LIST</vt:lpstr>
      <vt:lpstr>Existing camera junction</vt:lpstr>
      <vt:lpstr>Unidentified Junction</vt:lpstr>
      <vt:lpstr>RLVD</vt:lpstr>
      <vt:lpstr>Environmental sensor  junction</vt:lpstr>
      <vt:lpstr>'All 131  Surveillance junction'!Print_Area</vt:lpstr>
      <vt:lpstr>BANDWIDTH_SUMMARY!Print_Area</vt:lpstr>
      <vt:lpstr>'Existing camera junction'!Print_Area</vt:lpstr>
      <vt:lpstr>'GVSCCL-ECB FINAL LIST'!Print_Area</vt:lpstr>
      <vt:lpstr>'GVSCCL-PAS FINAL LIST'!Print_Area</vt:lpstr>
      <vt:lpstr>'GVSCCL-VMB FINAL LIST'!Print_Area</vt:lpstr>
      <vt:lpstr>JUNCTIONS!Print_Area</vt:lpstr>
      <vt:lpstr>SMARTPOLES!Print_Area</vt:lpstr>
      <vt:lpstr>'All 131  Surveillance junction'!Print_Titles</vt:lpstr>
      <vt:lpstr>'GVSCCL-ECB FINAL LIST'!Print_Titles</vt:lpstr>
      <vt:lpstr>'GVSCCL-PAS FINAL LIST'!Print_Titles</vt:lpstr>
      <vt:lpstr>JUNCTIONS!Print_Titles</vt:lpstr>
      <vt:lpstr>SMARTPOLES!Print_Titles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2017-11-13T09:16:03Z</dcterms:modified>
</cp:coreProperties>
</file>